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william.klein\Downloads\"/>
    </mc:Choice>
  </mc:AlternateContent>
  <xr:revisionPtr revIDLastSave="0" documentId="13_ncr:1_{87764702-DB0E-4C4C-862C-B2CCC87405A5}" xr6:coauthVersionLast="47" xr6:coauthVersionMax="47" xr10:uidLastSave="{00000000-0000-0000-0000-000000000000}"/>
  <bookViews>
    <workbookView xWindow="3285" yWindow="-15705" windowWidth="19275" windowHeight="11865" tabRatio="745" xr2:uid="{95DE5B04-B5CD-4569-A086-7B875DA0D325}"/>
  </bookViews>
  <sheets>
    <sheet name="Park Prioritization" sheetId="8" r:id="rId1"/>
    <sheet name="Neighborhood Prioritization" sheetId="11" r:id="rId2"/>
    <sheet name="Amenity Counts by Park" sheetId="18" r:id="rId3"/>
    <sheet name="Condition by Park" sheetId="20" r:id="rId4"/>
    <sheet name="Scoring Data Dictionary" sheetId="19" r:id="rId5"/>
    <sheet name="Survey Questions" sheetId="22" r:id="rId6"/>
    <sheet name="Sheet1" sheetId="23" state="hidden" r:id="rId7"/>
    <sheet name="service_area_transit" sheetId="5" state="hidden" r:id="rId8"/>
    <sheet name="park_tree_canopy" sheetId="6" state="hidden" r:id="rId9"/>
    <sheet name="district_attributes" sheetId="4" state="hidden" r:id="rId10"/>
  </sheets>
  <definedNames>
    <definedName name="_xlnm._FilterDatabase" localSheetId="2" hidden="1">'Amenity Counts by Park'!$C$4:$AL$70</definedName>
    <definedName name="_xlnm._FilterDatabase" localSheetId="3" hidden="1">'Condition by Park'!$C$4:$AK$69</definedName>
    <definedName name="_xlnm._FilterDatabase" localSheetId="1" hidden="1">'Neighborhood Prioritization'!$B$23:$AP$36</definedName>
    <definedName name="_xlnm._FilterDatabase" localSheetId="0" hidden="1">'Park Prioritization'!$B$22:$BF$81</definedName>
    <definedName name="_xlnm._FilterDatabase" localSheetId="6" hidden="1">Sheet1!$A$1:$R$70</definedName>
    <definedName name="_xlnm.Print_Titles" localSheetId="5">'Survey Questions'!$4:$5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5" i="11" l="1"/>
  <c r="AH15" i="11"/>
  <c r="S62" i="23" l="1"/>
  <c r="S63" i="23"/>
  <c r="S64" i="23"/>
  <c r="S65" i="23"/>
  <c r="S66" i="23"/>
  <c r="S67" i="23"/>
  <c r="S68" i="23"/>
  <c r="S69" i="23"/>
  <c r="S70" i="23"/>
  <c r="S61" i="23"/>
  <c r="S3" i="23"/>
  <c r="S4" i="23"/>
  <c r="S5" i="23"/>
  <c r="S6" i="23"/>
  <c r="S7" i="23"/>
  <c r="S8" i="23"/>
  <c r="S9" i="23"/>
  <c r="S10" i="23"/>
  <c r="S11" i="23"/>
  <c r="S12" i="23"/>
  <c r="S13" i="23"/>
  <c r="S14" i="23"/>
  <c r="S15" i="23"/>
  <c r="S16" i="23"/>
  <c r="S17" i="23"/>
  <c r="S18" i="23"/>
  <c r="S19" i="23"/>
  <c r="S20" i="23"/>
  <c r="S21" i="23"/>
  <c r="S22" i="23"/>
  <c r="S23" i="23"/>
  <c r="S24" i="23"/>
  <c r="S25" i="23"/>
  <c r="S26" i="23"/>
  <c r="S27" i="23"/>
  <c r="S28" i="23"/>
  <c r="S29" i="23"/>
  <c r="S30" i="23"/>
  <c r="S31" i="23"/>
  <c r="S32" i="23"/>
  <c r="S33" i="23"/>
  <c r="S34" i="23"/>
  <c r="S35" i="23"/>
  <c r="S36" i="23"/>
  <c r="S37" i="23"/>
  <c r="S38" i="23"/>
  <c r="S39" i="23"/>
  <c r="S40" i="23"/>
  <c r="S41" i="23"/>
  <c r="S42" i="23"/>
  <c r="S43" i="23"/>
  <c r="S44" i="23"/>
  <c r="S45" i="23"/>
  <c r="S46" i="23"/>
  <c r="S47" i="23"/>
  <c r="S48" i="23"/>
  <c r="S49" i="23"/>
  <c r="S50" i="23"/>
  <c r="S51" i="23"/>
  <c r="S52" i="23"/>
  <c r="S53" i="23"/>
  <c r="S54" i="23"/>
  <c r="S55" i="23"/>
  <c r="S56" i="23"/>
  <c r="S57" i="23"/>
  <c r="S58" i="23"/>
  <c r="S59" i="23"/>
  <c r="S2" i="23"/>
  <c r="AK70" i="20"/>
  <c r="AL70" i="20"/>
  <c r="AM70" i="20"/>
  <c r="AJ70" i="20"/>
  <c r="AE70" i="20"/>
  <c r="AB70" i="20"/>
  <c r="AA70" i="20"/>
  <c r="Z70" i="20"/>
  <c r="V70" i="20"/>
  <c r="W70" i="20"/>
  <c r="X70" i="20"/>
  <c r="U70" i="20"/>
  <c r="N70" i="20"/>
  <c r="O70" i="20"/>
  <c r="P70" i="20"/>
  <c r="Q70" i="20"/>
  <c r="R70" i="20"/>
  <c r="S70" i="20"/>
  <c r="L70" i="20"/>
  <c r="AH19" i="8"/>
  <c r="AH14" i="8" s="1"/>
  <c r="Q15" i="11"/>
  <c r="P15" i="11"/>
  <c r="N15" i="11"/>
  <c r="M15" i="11"/>
  <c r="L15" i="11"/>
  <c r="AF15" i="11"/>
  <c r="AA15" i="11"/>
  <c r="Z15" i="11"/>
  <c r="O15" i="11"/>
  <c r="F15" i="11"/>
  <c r="E15" i="11"/>
  <c r="D15" i="11"/>
  <c r="AD19" i="8"/>
  <c r="AE19" i="8"/>
  <c r="AE14" i="8" s="1"/>
  <c r="AF19" i="8"/>
  <c r="AF14" i="8" s="1"/>
  <c r="AG19" i="8"/>
  <c r="AG14" i="8" s="1"/>
  <c r="AC14" i="8"/>
  <c r="AY14" i="8"/>
  <c r="AX14" i="8"/>
  <c r="AW14" i="8"/>
  <c r="AR14" i="8"/>
  <c r="AQ14" i="8"/>
  <c r="AD14" i="8"/>
  <c r="W14" i="8"/>
  <c r="V14" i="8"/>
  <c r="U14" i="8"/>
  <c r="P14" i="8"/>
  <c r="O14" i="8"/>
  <c r="AO23" i="8" l="1"/>
  <c r="S43" i="8"/>
  <c r="S58" i="8"/>
  <c r="S29" i="8"/>
  <c r="AU71" i="8"/>
  <c r="S55" i="8"/>
  <c r="S73" i="8"/>
  <c r="S38" i="8"/>
  <c r="S25" i="8"/>
  <c r="S49" i="8"/>
  <c r="S64" i="8"/>
  <c r="S79" i="8"/>
  <c r="S78" i="8"/>
  <c r="AU70" i="8"/>
  <c r="S26" i="8"/>
  <c r="AU65" i="8"/>
  <c r="AU32" i="8"/>
  <c r="AU52" i="8"/>
  <c r="AU24" i="8"/>
  <c r="AU28" i="8"/>
  <c r="S77" i="8"/>
  <c r="BC79" i="8"/>
  <c r="AU77" i="8"/>
  <c r="AU31" i="8"/>
  <c r="S48" i="8"/>
  <c r="AU42" i="8"/>
  <c r="AU30" i="8"/>
  <c r="S46" i="8"/>
  <c r="S51" i="8"/>
  <c r="S56" i="8"/>
  <c r="BC58" i="8"/>
  <c r="S76" i="8"/>
  <c r="BC55" i="8"/>
  <c r="AU80" i="8"/>
  <c r="BC54" i="8"/>
  <c r="BC45" i="8"/>
  <c r="BC28" i="8"/>
  <c r="AU63" i="8"/>
  <c r="AU60" i="8"/>
  <c r="AU27" i="8"/>
  <c r="AU46" i="8"/>
  <c r="AU58" i="8"/>
  <c r="AU50" i="8"/>
  <c r="S57" i="8"/>
  <c r="BC34" i="8"/>
  <c r="S44" i="8"/>
  <c r="AD27" i="11"/>
  <c r="AD36" i="11"/>
  <c r="AL24" i="11"/>
  <c r="J30" i="11"/>
  <c r="AL27" i="11"/>
  <c r="AL36" i="11"/>
  <c r="J35" i="11"/>
  <c r="AD33" i="11"/>
  <c r="AL30" i="11"/>
  <c r="AL35" i="11"/>
  <c r="AL33" i="11"/>
  <c r="J24" i="11"/>
  <c r="J31" i="11"/>
  <c r="J27" i="11"/>
  <c r="AL32" i="11"/>
  <c r="AL29" i="11"/>
  <c r="AL26" i="11"/>
  <c r="AL28" i="11"/>
  <c r="AD34" i="11"/>
  <c r="S80" i="8"/>
  <c r="S42" i="8"/>
  <c r="S75" i="8"/>
  <c r="S28" i="8"/>
  <c r="BC56" i="8"/>
  <c r="BC73" i="8"/>
  <c r="BC66" i="8"/>
  <c r="BC69" i="8"/>
  <c r="S37" i="8"/>
  <c r="BC40" i="8"/>
  <c r="BC36" i="8"/>
  <c r="S33" i="8"/>
  <c r="J32" i="11" l="1"/>
  <c r="AD30" i="11"/>
  <c r="AD32" i="11"/>
  <c r="AD24" i="11"/>
  <c r="AD26" i="11"/>
  <c r="J25" i="11"/>
  <c r="J26" i="11"/>
  <c r="AU66" i="8"/>
  <c r="AU39" i="8"/>
  <c r="BC26" i="8"/>
  <c r="AU45" i="8"/>
  <c r="AU48" i="8"/>
  <c r="AU34" i="8"/>
  <c r="AU79" i="8"/>
  <c r="AU62" i="8"/>
  <c r="BC78" i="8"/>
  <c r="BC48" i="8"/>
  <c r="AU64" i="8"/>
  <c r="AU55" i="8"/>
  <c r="S53" i="8"/>
  <c r="AU78" i="8"/>
  <c r="S70" i="8"/>
  <c r="S23" i="8"/>
  <c r="S27" i="8"/>
  <c r="AU35" i="8"/>
  <c r="S52" i="8"/>
  <c r="S24" i="8"/>
  <c r="AA31" i="8"/>
  <c r="BC38" i="8"/>
  <c r="S30" i="8"/>
  <c r="AU41" i="8"/>
  <c r="AU51" i="8"/>
  <c r="AU26" i="8"/>
  <c r="BC72" i="8"/>
  <c r="AA70" i="8"/>
  <c r="AA53" i="8"/>
  <c r="S32" i="8"/>
  <c r="AA67" i="8"/>
  <c r="BC67" i="8"/>
  <c r="AU61" i="8"/>
  <c r="BC60" i="8"/>
  <c r="AA34" i="8"/>
  <c r="AA51" i="8"/>
  <c r="AU38" i="8"/>
  <c r="AO60" i="8"/>
  <c r="S69" i="8"/>
  <c r="AU57" i="8"/>
  <c r="S66" i="8"/>
  <c r="S34" i="8"/>
  <c r="S39" i="8"/>
  <c r="BC65" i="8"/>
  <c r="BC27" i="8"/>
  <c r="AA55" i="8"/>
  <c r="AU69" i="8"/>
  <c r="S60" i="8"/>
  <c r="BC33" i="8"/>
  <c r="S50" i="8"/>
  <c r="S41" i="8"/>
  <c r="AU33" i="8"/>
  <c r="AU25" i="8"/>
  <c r="AU43" i="8"/>
  <c r="S54" i="8"/>
  <c r="S72" i="8"/>
  <c r="AA62" i="8"/>
  <c r="AU36" i="8"/>
  <c r="S62" i="8"/>
  <c r="AA39" i="8"/>
  <c r="BC39" i="8"/>
  <c r="BC80" i="8"/>
  <c r="AU37" i="8"/>
  <c r="S40" i="8"/>
  <c r="S45" i="8"/>
  <c r="AU73" i="8"/>
  <c r="S36" i="8"/>
  <c r="AU54" i="8"/>
  <c r="AU76" i="8"/>
  <c r="AU40" i="8"/>
  <c r="AO49" i="8"/>
  <c r="BC42" i="8"/>
  <c r="S59" i="8"/>
  <c r="AU81" i="8"/>
  <c r="S68" i="8"/>
  <c r="BC77" i="8"/>
  <c r="AU75" i="8"/>
  <c r="S65" i="8"/>
  <c r="AU23" i="8"/>
  <c r="S61" i="8"/>
  <c r="S31" i="8"/>
  <c r="S47" i="8"/>
  <c r="AU74" i="8"/>
  <c r="AA40" i="8"/>
  <c r="S67" i="8"/>
  <c r="S71" i="8"/>
  <c r="BC31" i="8"/>
  <c r="S74" i="8"/>
  <c r="BC50" i="8"/>
  <c r="AO30" i="8"/>
  <c r="BC46" i="8"/>
  <c r="AU56" i="8"/>
  <c r="BC32" i="8"/>
  <c r="S81" i="8"/>
  <c r="AA76" i="8"/>
  <c r="S35" i="8"/>
  <c r="AU47" i="8"/>
  <c r="S63" i="8"/>
  <c r="AU68" i="8"/>
  <c r="AO81" i="8"/>
  <c r="AU49" i="8"/>
  <c r="BC59" i="8"/>
  <c r="AA69" i="8"/>
  <c r="AA37" i="8"/>
  <c r="AU72" i="8"/>
  <c r="AU59" i="8"/>
  <c r="AU67" i="8"/>
  <c r="AU29" i="8"/>
  <c r="AU53" i="8"/>
  <c r="AU44" i="8"/>
  <c r="AA36" i="8"/>
  <c r="AA43" i="8"/>
  <c r="BC74" i="8"/>
  <c r="AO54" i="8"/>
  <c r="AA58" i="8"/>
  <c r="AA80" i="8"/>
  <c r="BC53" i="8"/>
  <c r="AO56" i="8"/>
  <c r="AA79" i="8"/>
  <c r="AO34" i="8"/>
  <c r="BC29" i="8"/>
  <c r="BC47" i="8"/>
  <c r="BC23" i="8"/>
  <c r="BC61" i="8"/>
  <c r="AA38" i="8"/>
  <c r="BC63" i="8"/>
  <c r="AA30" i="8"/>
  <c r="BC25" i="8"/>
  <c r="BC35" i="8"/>
  <c r="BC57" i="8"/>
  <c r="AO35" i="8"/>
  <c r="AO25" i="8"/>
  <c r="AO53" i="8"/>
  <c r="BC51" i="8"/>
  <c r="AO46" i="8"/>
  <c r="AO64" i="8"/>
  <c r="BC44" i="8"/>
  <c r="AO31" i="8"/>
  <c r="BC76" i="8"/>
  <c r="AA73" i="8"/>
  <c r="AO37" i="8"/>
  <c r="AO57" i="8"/>
  <c r="AO24" i="8"/>
  <c r="BC37" i="8"/>
  <c r="BC52" i="8"/>
  <c r="BC41" i="8"/>
  <c r="BC24" i="8"/>
  <c r="AA47" i="8"/>
  <c r="BC75" i="8"/>
  <c r="AO48" i="8"/>
  <c r="AA56" i="8"/>
  <c r="AO65" i="8"/>
  <c r="AA32" i="8"/>
  <c r="AO50" i="8"/>
  <c r="BC70" i="8"/>
  <c r="AO42" i="8"/>
  <c r="AA57" i="8"/>
  <c r="BC81" i="8"/>
  <c r="BC68" i="8"/>
  <c r="AO67" i="8"/>
  <c r="AA71" i="8"/>
  <c r="AA49" i="8"/>
  <c r="AO62" i="8"/>
  <c r="AA23" i="8"/>
  <c r="AO59" i="8"/>
  <c r="AA61" i="8"/>
  <c r="AA24" i="8"/>
  <c r="BC49" i="8"/>
  <c r="BC30" i="8"/>
  <c r="AA25" i="8"/>
  <c r="AO72" i="8"/>
  <c r="AA63" i="8"/>
  <c r="AA46" i="8"/>
  <c r="BC64" i="8"/>
  <c r="AO47" i="8"/>
  <c r="BC62" i="8"/>
  <c r="AO75" i="8"/>
  <c r="AO74" i="8"/>
  <c r="AA77" i="8"/>
  <c r="AA26" i="8"/>
  <c r="AO77" i="8"/>
  <c r="AA81" i="8"/>
  <c r="AO45" i="8"/>
  <c r="AA42" i="8"/>
  <c r="AO73" i="8"/>
  <c r="AO29" i="8"/>
  <c r="BC43" i="8"/>
  <c r="BC71" i="8"/>
  <c r="AO28" i="8"/>
  <c r="AO27" i="8"/>
  <c r="AA41" i="8"/>
  <c r="AA52" i="8"/>
  <c r="AA75" i="8"/>
  <c r="AO36" i="8"/>
  <c r="AA44" i="8"/>
  <c r="AA54" i="8"/>
  <c r="AO61" i="8"/>
  <c r="AO79" i="8"/>
  <c r="AO32" i="8"/>
  <c r="AO78" i="8"/>
  <c r="AA78" i="8"/>
  <c r="AA60" i="8"/>
  <c r="AA50" i="8"/>
  <c r="AA72" i="8"/>
  <c r="AO51" i="8"/>
  <c r="AO38" i="8"/>
  <c r="AO71" i="8"/>
  <c r="AO43" i="8"/>
  <c r="AA28" i="8"/>
  <c r="AO58" i="8"/>
  <c r="AO44" i="8"/>
  <c r="AO66" i="8"/>
  <c r="AO68" i="8"/>
  <c r="AA64" i="8"/>
  <c r="AO26" i="8"/>
  <c r="AA59" i="8"/>
  <c r="AA68" i="8"/>
  <c r="AO39" i="8"/>
  <c r="AO41" i="8"/>
  <c r="AO76" i="8"/>
  <c r="AO69" i="8"/>
  <c r="AO63" i="8"/>
  <c r="AO55" i="8"/>
  <c r="J29" i="11"/>
  <c r="AD25" i="11"/>
  <c r="J28" i="11"/>
  <c r="AD29" i="11"/>
  <c r="X36" i="11"/>
  <c r="AD35" i="11"/>
  <c r="AD28" i="11"/>
  <c r="J34" i="11"/>
  <c r="J36" i="11"/>
  <c r="X28" i="11"/>
  <c r="AL34" i="11"/>
  <c r="X34" i="11"/>
  <c r="J33" i="11"/>
  <c r="X31" i="11"/>
  <c r="X32" i="11"/>
  <c r="X30" i="11"/>
  <c r="X27" i="11"/>
  <c r="X25" i="11"/>
  <c r="X29" i="11"/>
  <c r="X35" i="11"/>
  <c r="AL31" i="11"/>
  <c r="X33" i="11"/>
  <c r="AD31" i="11"/>
  <c r="X24" i="11"/>
  <c r="X26" i="11"/>
  <c r="AL25" i="11"/>
  <c r="AA65" i="8"/>
  <c r="AO80" i="8"/>
  <c r="AA66" i="8"/>
  <c r="AA35" i="8"/>
  <c r="AA27" i="8"/>
  <c r="AO33" i="8"/>
  <c r="AO52" i="8"/>
  <c r="AA48" i="8"/>
  <c r="AO70" i="8"/>
  <c r="AA45" i="8"/>
  <c r="AA29" i="8"/>
  <c r="AO40" i="8"/>
  <c r="AA33" i="8"/>
  <c r="AA74" i="8"/>
  <c r="AO28" i="11" l="1"/>
  <c r="AO35" i="11"/>
  <c r="BE79" i="8"/>
  <c r="BE60" i="8"/>
  <c r="BE34" i="8"/>
  <c r="BE73" i="8"/>
  <c r="BE80" i="8"/>
  <c r="BE36" i="8"/>
  <c r="BE55" i="8"/>
  <c r="BE39" i="8"/>
  <c r="BE26" i="8"/>
  <c r="BE67" i="8"/>
  <c r="BE31" i="8"/>
  <c r="BE76" i="8"/>
  <c r="BE77" i="8"/>
  <c r="BE53" i="8"/>
  <c r="BE58" i="8"/>
  <c r="BE50" i="8"/>
  <c r="BE30" i="8"/>
  <c r="BE49" i="8"/>
  <c r="BE72" i="8"/>
  <c r="BE47" i="8"/>
  <c r="BE43" i="8"/>
  <c r="BE56" i="8"/>
  <c r="BE46" i="8"/>
  <c r="BE54" i="8"/>
  <c r="BE37" i="8"/>
  <c r="BE41" i="8"/>
  <c r="BE59" i="8"/>
  <c r="BE24" i="8"/>
  <c r="BE75" i="8"/>
  <c r="BE23" i="8"/>
  <c r="BE63" i="8"/>
  <c r="BE64" i="8"/>
  <c r="BE69" i="8"/>
  <c r="BE51" i="8"/>
  <c r="BE32" i="8"/>
  <c r="BE71" i="8"/>
  <c r="BE57" i="8"/>
  <c r="BE42" i="8"/>
  <c r="BE78" i="8"/>
  <c r="BE38" i="8"/>
  <c r="BE44" i="8"/>
  <c r="BE25" i="8"/>
  <c r="BE61" i="8"/>
  <c r="BE28" i="8"/>
  <c r="BE62" i="8"/>
  <c r="BE68" i="8"/>
  <c r="BE81" i="8"/>
  <c r="AO30" i="11"/>
  <c r="AO36" i="11"/>
  <c r="AO27" i="11"/>
  <c r="AO29" i="11"/>
  <c r="AO32" i="11"/>
  <c r="AO26" i="11"/>
  <c r="AO24" i="11"/>
  <c r="AO31" i="11"/>
  <c r="AO33" i="11"/>
  <c r="AO25" i="11"/>
  <c r="AO34" i="11"/>
  <c r="BE74" i="8"/>
  <c r="BE27" i="8"/>
  <c r="BE52" i="8"/>
  <c r="BE45" i="8"/>
  <c r="BE35" i="8"/>
  <c r="BE70" i="8"/>
  <c r="BE66" i="8"/>
  <c r="BE33" i="8"/>
  <c r="BE48" i="8"/>
  <c r="BE29" i="8"/>
  <c r="BE65" i="8"/>
  <c r="BE40" i="8"/>
  <c r="AP35" i="11" l="1"/>
  <c r="AP32" i="11"/>
  <c r="AP29" i="11"/>
  <c r="AP27" i="11"/>
  <c r="AP31" i="11"/>
  <c r="AP34" i="11"/>
  <c r="AP28" i="11"/>
  <c r="AP30" i="11"/>
  <c r="AP25" i="11"/>
  <c r="AP24" i="11"/>
  <c r="AP36" i="11"/>
  <c r="AP33" i="11"/>
  <c r="AP26" i="11"/>
  <c r="BF48" i="8"/>
  <c r="BF32" i="8"/>
  <c r="BF43" i="8"/>
  <c r="BF77" i="8"/>
  <c r="BF44" i="8"/>
  <c r="BF51" i="8"/>
  <c r="BF81" i="8"/>
  <c r="BF54" i="8"/>
  <c r="BF63" i="8"/>
  <c r="BF34" i="8"/>
  <c r="BF28" i="8"/>
  <c r="BF27" i="8"/>
  <c r="BF61" i="8"/>
  <c r="BF47" i="8"/>
  <c r="BF53" i="8"/>
  <c r="BF41" i="8"/>
  <c r="BF58" i="8"/>
  <c r="BF37" i="8"/>
  <c r="BF80" i="8"/>
  <c r="BF49" i="8"/>
  <c r="BF50" i="8"/>
  <c r="BF26" i="8"/>
  <c r="BF25" i="8"/>
  <c r="BF59" i="8"/>
  <c r="BF72" i="8"/>
  <c r="BF76" i="8"/>
  <c r="BF55" i="8"/>
  <c r="BF78" i="8"/>
  <c r="BF64" i="8"/>
  <c r="BF46" i="8"/>
  <c r="BF71" i="8"/>
  <c r="BF62" i="8"/>
  <c r="BF31" i="8"/>
  <c r="BF38" i="8"/>
  <c r="BF69" i="8"/>
  <c r="BF30" i="8"/>
  <c r="BF42" i="8"/>
  <c r="BF39" i="8"/>
  <c r="BF56" i="8"/>
  <c r="BF73" i="8"/>
  <c r="BF24" i="8"/>
  <c r="BF67" i="8"/>
  <c r="BF60" i="8"/>
  <c r="BF57" i="8"/>
  <c r="BF23" i="8"/>
  <c r="BF29" i="8"/>
  <c r="BF35" i="8"/>
  <c r="BF74" i="8"/>
  <c r="BF66" i="8"/>
  <c r="BF79" i="8"/>
  <c r="BF40" i="8"/>
  <c r="BF70" i="8"/>
  <c r="BF45" i="8"/>
  <c r="BF52" i="8"/>
  <c r="BF75" i="8"/>
  <c r="BF65" i="8"/>
  <c r="BF33" i="8"/>
  <c r="BF36" i="8"/>
  <c r="BF68" i="8"/>
</calcChain>
</file>

<file path=xl/sharedStrings.xml><?xml version="1.0" encoding="utf-8"?>
<sst xmlns="http://schemas.openxmlformats.org/spreadsheetml/2006/main" count="3588" uniqueCount="786">
  <si>
    <t>Park Data</t>
  </si>
  <si>
    <t>Park Condition</t>
  </si>
  <si>
    <t>Neighborhood Park Resource Levels</t>
  </si>
  <si>
    <t>Nearby population demographics</t>
  </si>
  <si>
    <t>Nearby Community Health</t>
  </si>
  <si>
    <t>Shade Opportunities</t>
  </si>
  <si>
    <t>Rank of Need (1=most need)</t>
  </si>
  <si>
    <t>Active Amnities</t>
  </si>
  <si>
    <t>Natural Amenities</t>
  </si>
  <si>
    <t>Social Amenities</t>
  </si>
  <si>
    <t>Total, Excl Infra</t>
  </si>
  <si>
    <t>Infrastructure Amenities</t>
  </si>
  <si>
    <t>Acreage</t>
  </si>
  <si>
    <t>Condition Score</t>
  </si>
  <si>
    <t>Assessor Rating</t>
  </si>
  <si>
    <t>Condition Points</t>
  </si>
  <si>
    <t>Assessor Points</t>
  </si>
  <si>
    <t>Overall Category</t>
  </si>
  <si>
    <t>Avg Condition Score</t>
  </si>
  <si>
    <t>Amenities Per Capita</t>
  </si>
  <si>
    <t>Acreage Per Capita</t>
  </si>
  <si>
    <t>Amenities Points</t>
  </si>
  <si>
    <t>Acreage Points</t>
  </si>
  <si>
    <t>Total Population</t>
  </si>
  <si>
    <t>% People of Color</t>
  </si>
  <si>
    <t>% Low-Income Households</t>
  </si>
  <si>
    <t>% Children</t>
  </si>
  <si>
    <t># bus stops</t>
  </si>
  <si>
    <t>% No Vehicle Households</t>
  </si>
  <si>
    <t>Total Population Points</t>
  </si>
  <si>
    <t>% People of Color Points</t>
  </si>
  <si>
    <t>% Low-Income Households Points</t>
  </si>
  <si>
    <t>% Children Points</t>
  </si>
  <si>
    <t># bus stops Points</t>
  </si>
  <si>
    <t>% No Vehicle Households Points</t>
  </si>
  <si>
    <t>% Physical Inactivity</t>
  </si>
  <si>
    <t>% Poor Mental Health</t>
  </si>
  <si>
    <t>Inactivity Score</t>
  </si>
  <si>
    <t>Mental Health Score</t>
  </si>
  <si>
    <t>Heat Island Index</t>
  </si>
  <si>
    <t>Park Tree Canopy</t>
  </si>
  <si>
    <t>% Shaded Amenities</t>
  </si>
  <si>
    <t>Heat Island Score</t>
  </si>
  <si>
    <t>Tree Score</t>
  </si>
  <si>
    <t>Shade Amenity Score</t>
  </si>
  <si>
    <t>'Score'</t>
  </si>
  <si>
    <t>Rank</t>
  </si>
  <si>
    <t>ParkID</t>
  </si>
  <si>
    <t>ParkAnalysis</t>
  </si>
  <si>
    <t>Park Name</t>
  </si>
  <si>
    <t>Manager</t>
  </si>
  <si>
    <t>Neighborhood</t>
  </si>
  <si>
    <t>Park Type</t>
  </si>
  <si>
    <t>0908000-0048</t>
  </si>
  <si>
    <t>0908000-0047</t>
  </si>
  <si>
    <t>0908000-0051</t>
  </si>
  <si>
    <t>0908000-0039</t>
  </si>
  <si>
    <t>0908000-0045</t>
  </si>
  <si>
    <t>0908000-0032</t>
  </si>
  <si>
    <t>0908000-0034</t>
  </si>
  <si>
    <t>0908000-0031</t>
  </si>
  <si>
    <t>0908000-0058</t>
  </si>
  <si>
    <t>0908000-0057</t>
  </si>
  <si>
    <t>0908000-0037</t>
  </si>
  <si>
    <t>0908000-0041</t>
  </si>
  <si>
    <t>0908000-0059</t>
  </si>
  <si>
    <t>0908000-0050</t>
  </si>
  <si>
    <t>0908000-0020</t>
  </si>
  <si>
    <t>0908000-0025</t>
  </si>
  <si>
    <t>0908000-0027</t>
  </si>
  <si>
    <t>0908000-0028</t>
  </si>
  <si>
    <t>0908000-0049</t>
  </si>
  <si>
    <t>0908000-0062</t>
  </si>
  <si>
    <t>0908000-0063</t>
  </si>
  <si>
    <t>0908000-0002</t>
  </si>
  <si>
    <t>0908000-0024</t>
  </si>
  <si>
    <t>0908000-0026</t>
  </si>
  <si>
    <t>0908000-0061</t>
  </si>
  <si>
    <t>0908000-0009</t>
  </si>
  <si>
    <t>0908000-0038</t>
  </si>
  <si>
    <t>0908000-0060</t>
  </si>
  <si>
    <t>0908000-0030</t>
  </si>
  <si>
    <t>0908000-0040</t>
  </si>
  <si>
    <t>0908000-0019</t>
  </si>
  <si>
    <t>0908000-0012</t>
  </si>
  <si>
    <t>0908000-0017</t>
  </si>
  <si>
    <t>0908000-0021</t>
  </si>
  <si>
    <t>0908000-0054</t>
  </si>
  <si>
    <t>0908000-0001</t>
  </si>
  <si>
    <t>0908000-0018</t>
  </si>
  <si>
    <t>0908000-0010</t>
  </si>
  <si>
    <t>0908000-0033</t>
  </si>
  <si>
    <t>0908000-0023</t>
  </si>
  <si>
    <t>0908000-0064</t>
  </si>
  <si>
    <t>0908000-0022</t>
  </si>
  <si>
    <t>0908000-0035</t>
  </si>
  <si>
    <t>0908000-0042</t>
  </si>
  <si>
    <t>0908000-0044</t>
  </si>
  <si>
    <t>0908000-0044-3</t>
  </si>
  <si>
    <t>0908000-0007</t>
  </si>
  <si>
    <t>0908000-0007-1</t>
  </si>
  <si>
    <t>0908000-0043</t>
  </si>
  <si>
    <t>0908000-0007-2</t>
  </si>
  <si>
    <t>0908000-0044-1</t>
  </si>
  <si>
    <t>0908000-0053</t>
  </si>
  <si>
    <t>0908000-0044-2</t>
  </si>
  <si>
    <t>0908000-0014</t>
  </si>
  <si>
    <t>0908000-0006</t>
  </si>
  <si>
    <t>0908000-0007-3</t>
  </si>
  <si>
    <t>0908000-0013</t>
  </si>
  <si>
    <t>0908000-0008</t>
  </si>
  <si>
    <t>0908000-0016</t>
  </si>
  <si>
    <t>0908000-0015</t>
  </si>
  <si>
    <t>NOT SCORED BECAUSE NO AMENITIES TO ASSESS</t>
  </si>
  <si>
    <t>0908000-0046</t>
  </si>
  <si>
    <t>0908000-0029</t>
  </si>
  <si>
    <t>0908000-0056</t>
  </si>
  <si>
    <t>0908000-0011</t>
  </si>
  <si>
    <t>0908000-0003</t>
  </si>
  <si>
    <t>0908000-0052</t>
  </si>
  <si>
    <t>0908000-0005</t>
  </si>
  <si>
    <t>0908000-0055</t>
  </si>
  <si>
    <t>Reservoir</t>
  </si>
  <si>
    <t>West Side / West End</t>
  </si>
  <si>
    <t>Mill Hill</t>
  </si>
  <si>
    <t>Brooklawn / St Vincent's</t>
  </si>
  <si>
    <t>East Side</t>
  </si>
  <si>
    <t>Hollow</t>
  </si>
  <si>
    <t>Enterprise</t>
  </si>
  <si>
    <t>Upper East Side</t>
  </si>
  <si>
    <t>Black Rock</t>
  </si>
  <si>
    <t>East End</t>
  </si>
  <si>
    <t>North End</t>
  </si>
  <si>
    <t>Downtown</t>
  </si>
  <si>
    <t>South End</t>
  </si>
  <si>
    <t>Park_Name</t>
  </si>
  <si>
    <t>Park_Type</t>
  </si>
  <si>
    <t>Park_Size_Acres</t>
  </si>
  <si>
    <t>Active</t>
  </si>
  <si>
    <t>Social</t>
  </si>
  <si>
    <t>Natural</t>
  </si>
  <si>
    <t>Infrastructure_count</t>
  </si>
  <si>
    <t>Basketball_feature_count</t>
  </si>
  <si>
    <t>Bocce_feature_count</t>
  </si>
  <si>
    <t>Courts_feature_count</t>
  </si>
  <si>
    <t>Fields_Diamonds_feature_count</t>
  </si>
  <si>
    <t>Fitness_feature_count</t>
  </si>
  <si>
    <t>Play_Areas_feature_count</t>
  </si>
  <si>
    <t>Trails_Loops_feature_count</t>
  </si>
  <si>
    <t>Water_play_feature_count</t>
  </si>
  <si>
    <t>Dog_Areas_feature_count</t>
  </si>
  <si>
    <t>Lawns_feature_count</t>
  </si>
  <si>
    <t>Picnic_Areas_feature_count</t>
  </si>
  <si>
    <t>Plazas_feature_count</t>
  </si>
  <si>
    <t>DistantViews_feature_count</t>
  </si>
  <si>
    <t>NaturalFeatures_feature_count</t>
  </si>
  <si>
    <t>WaterViews_feature_count</t>
  </si>
  <si>
    <t>Adjacent Building Restrooms_feature_count</t>
  </si>
  <si>
    <t>Permanent Restrooms_feature_Count</t>
  </si>
  <si>
    <t>Temporary Restrooms_feature_count</t>
  </si>
  <si>
    <t>Lighting_feature_count</t>
  </si>
  <si>
    <t>Parking_feature_count</t>
  </si>
  <si>
    <t>Seating_feature_count</t>
  </si>
  <si>
    <t>Waste_Bins_feature_count</t>
  </si>
  <si>
    <t>Water_Fountains_feature_count</t>
  </si>
  <si>
    <t>Counts by Amenity Type</t>
  </si>
  <si>
    <t>Active Features</t>
  </si>
  <si>
    <t>Social Features</t>
  </si>
  <si>
    <t>Natural Features</t>
  </si>
  <si>
    <t>Infrastructure Features</t>
  </si>
  <si>
    <t>Park Manager</t>
  </si>
  <si>
    <t>Size (Acres)</t>
  </si>
  <si>
    <t># of Active 
Features</t>
  </si>
  <si>
    <t># of Social 
Features</t>
  </si>
  <si>
    <t># of Natural 
Features</t>
  </si>
  <si>
    <t># of Unique 
Infrastructure Features</t>
  </si>
  <si>
    <t>Basketball 
Courts</t>
  </si>
  <si>
    <t>Bocce 
Courts</t>
  </si>
  <si>
    <t>Courts 
(other)</t>
  </si>
  <si>
    <t>Fields and 
Diamonds</t>
  </si>
  <si>
    <t>Fitness / 
Exercise Areas</t>
  </si>
  <si>
    <t>Playgrounds</t>
  </si>
  <si>
    <t>Trails and Loops</t>
  </si>
  <si>
    <t>SplashPads</t>
  </si>
  <si>
    <t>Dog Areas</t>
  </si>
  <si>
    <t>Lawns</t>
  </si>
  <si>
    <t>Picnic Areas</t>
  </si>
  <si>
    <t>Plazas</t>
  </si>
  <si>
    <t>Distant Views</t>
  </si>
  <si>
    <t>Water Views</t>
  </si>
  <si>
    <t>Adjacent 
Building 
Restrooms</t>
  </si>
  <si>
    <t>Permanent 
Restrooms</t>
  </si>
  <si>
    <t>Temporary 
Restrooms</t>
  </si>
  <si>
    <t>Lighting</t>
  </si>
  <si>
    <t>Parking</t>
  </si>
  <si>
    <t>Seating</t>
  </si>
  <si>
    <t>Waste Bins</t>
  </si>
  <si>
    <t>Water 
Fountains</t>
  </si>
  <si>
    <t>Alice Street Lot</t>
  </si>
  <si>
    <t>City of Bridgeport</t>
  </si>
  <si>
    <t>Neighborhood Park</t>
  </si>
  <si>
    <t>Baldwin Plaza</t>
  </si>
  <si>
    <t>Plaza</t>
  </si>
  <si>
    <t>Beardsley Park (Zoological &amp; Botanical Gardens) - Sub Area 1</t>
  </si>
  <si>
    <t>Regional Park</t>
  </si>
  <si>
    <t>Beardsley Park (Zoological &amp; Botanical Gardens) - Sub Area 2</t>
  </si>
  <si>
    <t>Beardsley Park (Zoological &amp; Botanical Gardens) - Sub Area 3</t>
  </si>
  <si>
    <t>Brewster and Grover St. Green Space</t>
  </si>
  <si>
    <t/>
  </si>
  <si>
    <t>Pocket Park</t>
  </si>
  <si>
    <t>Broad Street Steps</t>
  </si>
  <si>
    <t>Bulls Head Park</t>
  </si>
  <si>
    <t>Capozzi Park</t>
  </si>
  <si>
    <t>Special Use</t>
  </si>
  <si>
    <t>Central</t>
  </si>
  <si>
    <t>School yard</t>
  </si>
  <si>
    <t>Clinton Park</t>
  </si>
  <si>
    <t>Pocket park</t>
  </si>
  <si>
    <t>Columbus School</t>
  </si>
  <si>
    <t>Curiale School</t>
  </si>
  <si>
    <t>Ellsworth Park</t>
  </si>
  <si>
    <t>Elton G. Rogers Park</t>
  </si>
  <si>
    <t>Friendship Park</t>
  </si>
  <si>
    <t>Glenwood Park</t>
  </si>
  <si>
    <t>Gold and Main St Green Space</t>
  </si>
  <si>
    <t>Goosetown(Wade) Park</t>
  </si>
  <si>
    <t>Helen Street Green Space</t>
  </si>
  <si>
    <t>Jessup Park</t>
  </si>
  <si>
    <t>Johnson Oak Park</t>
  </si>
  <si>
    <t>Knowlton Park</t>
  </si>
  <si>
    <t>Lafayette Park</t>
  </si>
  <si>
    <t>Leroy Brown Jr. BJ Brown (Beechwood) Park</t>
  </si>
  <si>
    <t>Longfellow Park</t>
  </si>
  <si>
    <t>Longfellow Playground</t>
  </si>
  <si>
    <t>Luis Munoz Marin</t>
  </si>
  <si>
    <t>Majestic Park</t>
  </si>
  <si>
    <t>Manila Street Playground</t>
  </si>
  <si>
    <t>Margaret Morton Govt Center Green Space</t>
  </si>
  <si>
    <t>Mc Govern Park</t>
  </si>
  <si>
    <t>Mc Levy Park</t>
  </si>
  <si>
    <t>Mountain Grove Cemetery (Maple Grove Memorial Park)</t>
  </si>
  <si>
    <t>Newfield Park</t>
  </si>
  <si>
    <t>Neighborhood park</t>
  </si>
  <si>
    <t>Nob Hill Park</t>
  </si>
  <si>
    <t>Old Mill Green</t>
  </si>
  <si>
    <t>Park City Magnet</t>
  </si>
  <si>
    <t>Pequonnock and Coleman Street</t>
  </si>
  <si>
    <t>Pleasure Beach Park</t>
  </si>
  <si>
    <t>Post Office Square</t>
  </si>
  <si>
    <t>Puglio Park</t>
  </si>
  <si>
    <t>Riverfront Park</t>
  </si>
  <si>
    <t>Roosevelt</t>
  </si>
  <si>
    <t>Saint Marys By-The-Sea</t>
  </si>
  <si>
    <t>Seabright Park</t>
  </si>
  <si>
    <t>Seaside Park - Sub Area 1</t>
  </si>
  <si>
    <t>Seaside Park - Sub Area 2</t>
  </si>
  <si>
    <t>Seaside Park - Sub Area 3</t>
  </si>
  <si>
    <t>Shell Street Park (Longfellow Park)</t>
  </si>
  <si>
    <t>Stratfield Bural Grounds</t>
  </si>
  <si>
    <t>Stratfield Park</t>
  </si>
  <si>
    <t>Success Park</t>
  </si>
  <si>
    <t>Svihra Park</t>
  </si>
  <si>
    <t>Upchurch Park</t>
  </si>
  <si>
    <t>Veterans Memorial Park</t>
  </si>
  <si>
    <t>Washington Park</t>
  </si>
  <si>
    <t>Waterfront Park</t>
  </si>
  <si>
    <t>Waterview Park</t>
  </si>
  <si>
    <t>Went Field</t>
  </si>
  <si>
    <t>West End Park</t>
  </si>
  <si>
    <t>West Side II Park</t>
  </si>
  <si>
    <t>Wheeler Park</t>
  </si>
  <si>
    <t>William Barnum Park</t>
  </si>
  <si>
    <t>Wood Park</t>
  </si>
  <si>
    <t>Wordin Park</t>
  </si>
  <si>
    <t>All Parks</t>
  </si>
  <si>
    <t>`</t>
  </si>
  <si>
    <t>Overall Condition Scores</t>
  </si>
  <si>
    <t>Self-Assessor Rating</t>
  </si>
  <si>
    <t>Self-Assessor Rationale</t>
  </si>
  <si>
    <t>Fencing</t>
  </si>
  <si>
    <t>Signs</t>
  </si>
  <si>
    <t>there’s just no shade but there’s bathroom playground splash pad benched in park and picnic table</t>
  </si>
  <si>
    <t>no bathroom no water no play area</t>
  </si>
  <si>
    <t>because its very relaxing and its a lot of stuff for families to do</t>
  </si>
  <si>
    <t>the park is mostly about be open with your creative mindset also it has space for a family to do or just being here alone,</t>
  </si>
  <si>
    <t>It's a nice and clean and there's staff that are in the park.</t>
  </si>
  <si>
    <t>Nice place to sit and talk</t>
  </si>
  <si>
    <t>this is not a park at all</t>
  </si>
  <si>
    <t>Nice place to come and sit but there are no water fountains or bathrooms</t>
  </si>
  <si>
    <t>It's not really a park.It's more for viewing birds and butterflies.</t>
  </si>
  <si>
    <t>no bathrooms open no water no shade but there’s field and area that’s are fenced in</t>
  </si>
  <si>
    <t>there’s nothing here for children to do</t>
  </si>
  <si>
    <t>There's not a lot of shade or seating</t>
  </si>
  <si>
    <t>Too much homeless people</t>
  </si>
  <si>
    <t>The park is very welcoming, its for all ages and good for sport practice</t>
  </si>
  <si>
    <t>Good for walking, running and if you like nature that also good for you</t>
  </si>
  <si>
    <t>Good for kids, and small for watching</t>
  </si>
  <si>
    <t>Not much to do unless they are into sports .</t>
  </si>
  <si>
    <t>no bathroom no water no play area not enough seats there’s nothing</t>
  </si>
  <si>
    <t>Good for young kids</t>
  </si>
  <si>
    <t>Is nice an clean an two they can make a party there or a picnic to enjoy the day</t>
  </si>
  <si>
    <t>It's a nice place to come and chill on a hot day and there's a splash pad.</t>
  </si>
  <si>
    <t>Because the park could be cleaner and because of the needles parents with kids would have to keep an eye on the them to make sure they dont pick nothing up or get hurt by it</t>
  </si>
  <si>
    <t>It's a good park and there's lots of shade but too many people come here to drink</t>
  </si>
  <si>
    <t>no bathroom no shade no water no play area for children but the court is nice and you can have picnic here</t>
  </si>
  <si>
    <t>Theres a lot for every one to do. Theres sports</t>
  </si>
  <si>
    <t>it’s nice to play but at the same time there’s no bathroom nor water</t>
  </si>
  <si>
    <t>Good for games, and family to have fun</t>
  </si>
  <si>
    <t>It's an.
Ice park to walk through.But where the benches are at there's no shade</t>
  </si>
  <si>
    <t>Lots of space. Clean  , welcoming</t>
  </si>
  <si>
    <t>this is more for older people to sit and relax kids have nowhere to play , there isn’t bathrooms either</t>
  </si>
  <si>
    <t>Lots of shades and definitely a good place to come in the summer</t>
  </si>
  <si>
    <t>no bathrooms no water no play areas for children</t>
  </si>
  <si>
    <t>Its a grave sight. Its mice if you wanna walk aroung or burry someone.. but its a grave yard</t>
  </si>
  <si>
    <t>There's a lot of shade.It would be nice for get together</t>
  </si>
  <si>
    <t>Its a amazing park, very nice for family, kids, walking and dogs to have fun. Its clean its peacful</t>
  </si>
  <si>
    <t>Its a nice park for alone time maybe or a bbq but nothing for kids to play</t>
  </si>
  <si>
    <t>Not that good, and not all that safe</t>
  </si>
  <si>
    <t>There's no shade</t>
  </si>
  <si>
    <t>no bathroom no water no play area not fenced in</t>
  </si>
  <si>
    <t>Because its very peaceful, nice welcoming</t>
  </si>
  <si>
    <t>Because there's no shade.
So we're done</t>
  </si>
  <si>
    <t>Because it's a good place to clear your mind and to tajea nice walk</t>
  </si>
  <si>
    <t>No bathroom no shopen the poop on the sand</t>
  </si>
  <si>
    <t>Very nice park</t>
  </si>
  <si>
    <t>Theres everytjing to do here, for everyone, swimming, running, picnic</t>
  </si>
  <si>
    <t>There's a lot to do and there's a lot of shade.</t>
  </si>
  <si>
    <t>Good park just needs fixing up</t>
  </si>
  <si>
    <t>there’s nothing here for children to do and there’s no bathroom , water and no shade</t>
  </si>
  <si>
    <t>Good for family, plut pets</t>
  </si>
  <si>
    <t>Good for walking to take time off and relax</t>
  </si>
  <si>
    <t>there’s nothing but grass here</t>
  </si>
  <si>
    <t>because the its a nice calming spot if someone wants to be one with nature</t>
  </si>
  <si>
    <t>there isn’t any bathrooms</t>
  </si>
  <si>
    <t>no bathroom no water to drink no seating no lighting</t>
  </si>
  <si>
    <t>good for kids of all ages and a calm park good space</t>
  </si>
  <si>
    <t>Nice, not to much to do but very calm</t>
  </si>
  <si>
    <t>broken , dirty , no bathroom , no water, no walking path, not a lot of place to sit</t>
  </si>
  <si>
    <t>no bathroom no water to drink no play area</t>
  </si>
  <si>
    <t>its nothing to do  but sit with no shade or bathroom or even water fountians</t>
  </si>
  <si>
    <t>Bad area no seating and it's not really a park for kids</t>
  </si>
  <si>
    <t>Seaside Park</t>
  </si>
  <si>
    <t>Beardsley Park (Zoological &amp; Botanical Gardens)</t>
  </si>
  <si>
    <t>District</t>
  </si>
  <si>
    <t>137</t>
  </si>
  <si>
    <t>136</t>
  </si>
  <si>
    <t>133</t>
  </si>
  <si>
    <t>139</t>
  </si>
  <si>
    <t>131</t>
  </si>
  <si>
    <t>132</t>
  </si>
  <si>
    <t>130</t>
  </si>
  <si>
    <t>134</t>
  </si>
  <si>
    <t>135</t>
  </si>
  <si>
    <t>138</t>
  </si>
  <si>
    <t>Beardsley Park (Zoological &amp; Botanical Gardens) Sub-Area 1</t>
  </si>
  <si>
    <t>Beardsley Park (Zoological &amp; Botanical Gardens) Sub-Area 2</t>
  </si>
  <si>
    <t>Beardsley Park (Zoological &amp; Botanical Gardens) Sub-Area 3</t>
  </si>
  <si>
    <t>Seaside Park Sub-Area 1</t>
  </si>
  <si>
    <t>Seaside Park Sub-Area 2</t>
  </si>
  <si>
    <t>Seaside Park Sub-Area 3</t>
  </si>
  <si>
    <t>Metric</t>
  </si>
  <si>
    <t>Definition</t>
  </si>
  <si>
    <t>Data Source</t>
  </si>
  <si>
    <t>OBJECTID *</t>
  </si>
  <si>
    <t>&lt;Null&gt;</t>
  </si>
  <si>
    <t>Beardsley Park (Zoological &amp; Botanical Gardens) - Entire park</t>
  </si>
  <si>
    <t>Seaside Park - Entire park</t>
  </si>
  <si>
    <t>Prioritization Tabs (Park and Neighborhood)</t>
  </si>
  <si>
    <t>Averaged across entire park, high = better condition</t>
  </si>
  <si>
    <t>PT Partners Assessment</t>
  </si>
  <si>
    <t>Assessor's 0-10 self-rating, high = better rating</t>
  </si>
  <si>
    <t>Normalized to a 1-100 scale (100 = high need)</t>
  </si>
  <si>
    <t>Average of Condition and Assessor Points</t>
  </si>
  <si>
    <t>Average condition score of all parks in neighborhood or adjacent to park, high = better</t>
  </si>
  <si>
    <t>Total amenities in neighborhood or park service area divided by population, high = more</t>
  </si>
  <si>
    <t>Total acreage in neighbborhood or park service area divided by population, high = more</t>
  </si>
  <si>
    <t>TPL ParkServe</t>
  </si>
  <si>
    <t>Average of three category metrics</t>
  </si>
  <si>
    <t>Population living within a 10-minute walk of the selected park; higher = high need</t>
  </si>
  <si>
    <t>Esri, via American Community Survey</t>
  </si>
  <si>
    <t>Percentage of population that are people of color; higher = high need</t>
  </si>
  <si>
    <t>Percentage of  households that are low-income (&lt;75% of urban area median income), higher = high need</t>
  </si>
  <si>
    <t>Percentage of population that are children (18 or under), higher = high need</t>
  </si>
  <si>
    <t>Percentage of households without a vehicle, higher=high need</t>
  </si>
  <si>
    <t>American Community Survey</t>
  </si>
  <si>
    <t>Average of category metrics</t>
  </si>
  <si>
    <t>Percentage of population with no physical activity in last 14 days; higher = high need</t>
  </si>
  <si>
    <t>CDC PLACES</t>
  </si>
  <si>
    <t>Percentage of population reporting poor mental health; higher = high need</t>
  </si>
  <si>
    <t>Indexed value reflecting degrees above or below city average. Higher = hotter</t>
  </si>
  <si>
    <t>TPL analysis of LANDSAT</t>
  </si>
  <si>
    <t>% of park covered by tree canopy; lower = high need</t>
  </si>
  <si>
    <t>WRI / Meta</t>
  </si>
  <si>
    <t>% of amenities with some shade; lower = high need</t>
  </si>
  <si>
    <t>Averaged (100 = high)</t>
  </si>
  <si>
    <t>Overall Score</t>
  </si>
  <si>
    <t>Average of categories, reflecting user-defined weights</t>
  </si>
  <si>
    <t>Rank of parks or neighborhoods</t>
  </si>
  <si>
    <t>Park Name: __________________________________</t>
  </si>
  <si>
    <t>Assessor Name: ________________________</t>
  </si>
  <si>
    <t>Date/Time: _____________</t>
  </si>
  <si>
    <t>Feature</t>
  </si>
  <si>
    <t>Count by Type (number)</t>
  </si>
  <si>
    <t>Overall Condition (yes or no)</t>
  </si>
  <si>
    <t>Shade, Seating, and Lighting</t>
  </si>
  <si>
    <t>Other</t>
  </si>
  <si>
    <t>Entrances - Parking</t>
  </si>
  <si>
    <t>For this category, only indicate yes or no</t>
  </si>
  <si>
    <t>Are there gates (open or closed) at any entrance? Check all that apply</t>
  </si>
  <si>
    <t>Parking lot (motor vehicles): ____</t>
  </si>
  <si>
    <t>¨</t>
  </si>
  <si>
    <t>Yes, for motor vehicles</t>
  </si>
  <si>
    <t>Bike parking racks: ____</t>
  </si>
  <si>
    <t>Yes, for pedestrians</t>
  </si>
  <si>
    <t>Handicap parking (blue sign): ____</t>
  </si>
  <si>
    <t>No gates at any entrances</t>
  </si>
  <si>
    <t>Number handicap spaces: _____</t>
  </si>
  <si>
    <t>None: _____</t>
  </si>
  <si>
    <t>Entrances - Signage</t>
  </si>
  <si>
    <t>Signs Present? (yes/no): ____</t>
  </si>
  <si>
    <t>Check all that apply to at least one sign</t>
  </si>
  <si>
    <t>Do any of the park signs contain the following? Check all that apply</t>
  </si>
  <si>
    <t>Cleanliness needs (e.g. graffiti)</t>
  </si>
  <si>
    <t>Multiple languages</t>
  </si>
  <si>
    <t>Maintenance issues (e.g. needs new paint or repair)</t>
  </si>
  <si>
    <t>Park rules</t>
  </si>
  <si>
    <t>At least one is broken or the text is illegible and needs replacement</t>
  </si>
  <si>
    <t>Park name</t>
  </si>
  <si>
    <t>Not any of above - 'good' condition</t>
  </si>
  <si>
    <t>Welcoming language</t>
  </si>
  <si>
    <t>Not any of above - 'like new' condition</t>
  </si>
  <si>
    <t>Name of org responsible for park maintenance</t>
  </si>
  <si>
    <t>Safety warnings (e.g. West Nile Virus)</t>
  </si>
  <si>
    <t>Hours Open</t>
  </si>
  <si>
    <t>Park perimeter fencing</t>
  </si>
  <si>
    <t>Approximately what portion of park's perimeter is fenced?</t>
  </si>
  <si>
    <t>Check all that apply to at least one section of fence</t>
  </si>
  <si>
    <t>What type of fencing is present aroud the park perimeter? Check all that apply.</t>
  </si>
  <si>
    <t>Black decorative fencing</t>
  </si>
  <si>
    <t>25% (e.g. most to all of one side)</t>
  </si>
  <si>
    <t>Chain link (silver)</t>
  </si>
  <si>
    <t>50% (e.g. two sides)</t>
  </si>
  <si>
    <t>At least one is broken and needs replacement</t>
  </si>
  <si>
    <t>Chain link (black)</t>
  </si>
  <si>
    <t>75% (e.g. three sides)</t>
  </si>
  <si>
    <t>100% (all sides)</t>
  </si>
  <si>
    <r>
      <rPr>
        <b/>
        <sz val="12"/>
        <color rgb="FF000000"/>
        <rFont val="Calibri"/>
        <family val="2"/>
      </rPr>
      <t xml:space="preserve">Sport fields or ball diamonds 
</t>
    </r>
    <r>
      <rPr>
        <sz val="12"/>
        <color rgb="FF000000"/>
        <rFont val="Calibri"/>
        <family val="2"/>
      </rPr>
      <t xml:space="preserve">
</t>
    </r>
    <r>
      <rPr>
        <i/>
        <sz val="8"/>
        <color rgb="FF000000"/>
        <rFont val="Calibri"/>
        <family val="2"/>
      </rPr>
      <t>Count adult-sized as 1 and youth (half-sized) as .5. 
A rectangular overlay field is one that is in the outfield of a diamond.
Count each field only once - assign to the category of best fit</t>
    </r>
  </si>
  <si>
    <t>Soccer-only: ___</t>
  </si>
  <si>
    <t>Check all that apply to at least one field or diamond</t>
  </si>
  <si>
    <t>Football-only: ___</t>
  </si>
  <si>
    <t>Cleanliness needs (e.g. overflowing trash, graffiti, etc)</t>
  </si>
  <si>
    <t>Multisport rectangular fields: ___</t>
  </si>
  <si>
    <t>Maintenance issues (e.g. cracked paint; playing surface is poor, overgrown, or mostly dirt)</t>
  </si>
  <si>
    <t>Diamonds (not overlapping rectangles): _____</t>
  </si>
  <si>
    <t>Broken equipment or unplayable surface</t>
  </si>
  <si>
    <t>Combo diamonds w/ rectangle overlays: _____</t>
  </si>
  <si>
    <t>None of above - 'good' condition</t>
  </si>
  <si>
    <t>Other, non-rectangular: _____</t>
  </si>
  <si>
    <t>None of above - 'like new' condition</t>
  </si>
  <si>
    <t>Other:</t>
  </si>
  <si>
    <r>
      <t xml:space="preserve">Basketball courts 
</t>
    </r>
    <r>
      <rPr>
        <i/>
        <sz val="10"/>
        <rFont val="Calibri"/>
        <family val="2"/>
      </rPr>
      <t>Count half courts as .5</t>
    </r>
  </si>
  <si>
    <t>Basketball Courts: : _____</t>
  </si>
  <si>
    <t>Check all that apply to at least one basketball court</t>
  </si>
  <si>
    <r>
      <t xml:space="preserve">Basketball </t>
    </r>
    <r>
      <rPr>
        <b/>
        <sz val="10"/>
        <rFont val="Aptos Narrow"/>
        <family val="2"/>
        <scheme val="minor"/>
      </rPr>
      <t>Hoops</t>
    </r>
    <r>
      <rPr>
        <sz val="10"/>
        <rFont val="Aptos Narrow"/>
        <family val="2"/>
        <scheme val="minor"/>
      </rPr>
      <t xml:space="preserve"> (Functional): _____</t>
    </r>
  </si>
  <si>
    <t>Basketball 'Hoops' (Missing Hoop): _____</t>
  </si>
  <si>
    <t>Maintenance issues (e.g. faded court lines, playing surface is poor, cracked, or has weeds)</t>
  </si>
  <si>
    <t xml:space="preserve">Broken/missing equipment or unplayable </t>
  </si>
  <si>
    <r>
      <t xml:space="preserve">Sport courts
</t>
    </r>
    <r>
      <rPr>
        <i/>
        <sz val="10"/>
        <color rgb="FF000000"/>
        <rFont val="Calibri"/>
        <family val="2"/>
      </rPr>
      <t xml:space="preserve">For tennis, count only if nets or net poles are present. For pickleball/mini-pitch, count based on lines. </t>
    </r>
  </si>
  <si>
    <t>Standalone tennis courts, total: _____</t>
  </si>
  <si>
    <t>Check all that apply to at least one court</t>
  </si>
  <si>
    <t>Of the total basketball courts, how many have:</t>
  </si>
  <si>
    <t>Standalone pickleball courts, total: _____</t>
  </si>
  <si>
    <t>_____</t>
  </si>
  <si>
    <t>Constructed shade (&gt;50% feature surface)</t>
  </si>
  <si>
    <t>Multi-purpose tennis/pickleball courts: ____</t>
  </si>
  <si>
    <t>Mature shade trees adjacent (&gt;50% perimeter)</t>
  </si>
  <si>
    <t>Mini-pitch street soccer: _____</t>
  </si>
  <si>
    <t>Broken equipment or unplayable court</t>
  </si>
  <si>
    <t>Place to sit and rest or watch activity</t>
  </si>
  <si>
    <t>Racquetball / Handball / Squash courts: _____</t>
  </si>
  <si>
    <t>Light fixtures that suggest would be well-lit</t>
  </si>
  <si>
    <t>Volleyball (if net or net poles present): ____</t>
  </si>
  <si>
    <t>Bocce: ____</t>
  </si>
  <si>
    <t>Other sport courts (specify below): _____</t>
  </si>
  <si>
    <r>
      <rPr>
        <b/>
        <sz val="12"/>
        <rFont val="Calibri"/>
        <family val="2"/>
      </rPr>
      <t>Playgrounds and tot lots</t>
    </r>
    <r>
      <rPr>
        <sz val="12"/>
        <rFont val="Calibri"/>
        <family val="2"/>
      </rPr>
      <t xml:space="preserve">
</t>
    </r>
    <r>
      <rPr>
        <i/>
        <sz val="8"/>
        <rFont val="Calibri"/>
        <family val="2"/>
      </rPr>
      <t xml:space="preserve">Count by number of playgrounds, not number of equipment. 
</t>
    </r>
    <r>
      <rPr>
        <sz val="12"/>
        <rFont val="Calibri"/>
        <family val="2"/>
      </rPr>
      <t xml:space="preserve">
</t>
    </r>
    <r>
      <rPr>
        <i/>
        <sz val="8"/>
        <rFont val="Calibri"/>
        <family val="2"/>
      </rPr>
      <t xml:space="preserve">A tot lot is a miniature playground for preschoolers. To identify the difference, look to signage and the height of equipment. </t>
    </r>
  </si>
  <si>
    <t>Total play areas: _____</t>
  </si>
  <si>
    <t>Check all that apply to at least one playground</t>
  </si>
  <si>
    <t>Of the total play areas, how many:</t>
  </si>
  <si>
    <t>What is the surface of the play areas? Check all that apply.</t>
  </si>
  <si>
    <t>Of play areas above, # tot lots (aged 2-5): _____</t>
  </si>
  <si>
    <t>Are somewhat shaded via any method (trees, structure, building, etc)?</t>
  </si>
  <si>
    <t>Sand</t>
  </si>
  <si>
    <t>Of play areas above, # aged 5-12: _____</t>
  </si>
  <si>
    <t>Maintenance issues (e.g. chipping paint, tripping hazards, wear/tear)</t>
  </si>
  <si>
    <t>Of above, # w/ built shade structure (e.g. pavilion, fabric sail, tall building)</t>
  </si>
  <si>
    <t>Rubber</t>
  </si>
  <si>
    <t>Grass</t>
  </si>
  <si>
    <t>Asphalt/Concrete</t>
  </si>
  <si>
    <t>Other (specify)</t>
  </si>
  <si>
    <r>
      <t xml:space="preserve">Water play areas (Splashpads)
</t>
    </r>
    <r>
      <rPr>
        <i/>
        <sz val="8"/>
        <rFont val="Calibri"/>
        <family val="2"/>
      </rPr>
      <t>Includes splashpads, spraygrounds, and spray showers</t>
    </r>
  </si>
  <si>
    <t>Water play areas: _____</t>
  </si>
  <si>
    <t>Check all that apply to at least one water play area</t>
  </si>
  <si>
    <t>Of the total water play areas, how many:</t>
  </si>
  <si>
    <t>Broken equipment or water not flowing</t>
  </si>
  <si>
    <r>
      <t xml:space="preserve">Fitness/Exercise zones
</t>
    </r>
    <r>
      <rPr>
        <i/>
        <sz val="10"/>
        <rFont val="Calibri"/>
        <family val="2"/>
      </rPr>
      <t>Count by fitness ‘area’, rather than individual fitness equipment. If along a trail, count the set as 1.</t>
    </r>
  </si>
  <si>
    <t>Fitness/Exercise Zones: _____</t>
  </si>
  <si>
    <t>Check all that apply to at least one fitness zone or exercise area</t>
  </si>
  <si>
    <t>Of the total fitness zones, how many:</t>
  </si>
  <si>
    <t>What is the surface of the fitness zone(s)? Check all that apply.</t>
  </si>
  <si>
    <t>Broken equipment or unusable surface</t>
  </si>
  <si>
    <r>
      <rPr>
        <b/>
        <sz val="12"/>
        <color rgb="FF000000"/>
        <rFont val="Calibri"/>
        <family val="2"/>
      </rPr>
      <t>Trails and/or walking loops</t>
    </r>
    <r>
      <rPr>
        <sz val="12"/>
        <color rgb="FF000000"/>
        <rFont val="Calibri"/>
        <family val="2"/>
      </rPr>
      <t xml:space="preserve">.
</t>
    </r>
    <r>
      <rPr>
        <i/>
        <sz val="10"/>
        <color rgb="FF000000"/>
        <rFont val="Calibri"/>
        <family val="2"/>
      </rPr>
      <t>Only include walking loops and trails formally designated by a map or sign. Exclude informal 'paths' and sidewalks. Linear trails have different start and ends, loops share a start and end.</t>
    </r>
  </si>
  <si>
    <t>200M or 400M oval track: _____</t>
  </si>
  <si>
    <t>Check all that apply to at least one trail or loop</t>
  </si>
  <si>
    <t>What is the surface of the paths/walking loops? Check all that apply.</t>
  </si>
  <si>
    <t>Short walking loops (&lt;.5 mile): _____</t>
  </si>
  <si>
    <t>Longer loop trails (&gt;.5 mile): _____</t>
  </si>
  <si>
    <t>Maintenance issues (e.g. overgrown path, poor or cracked walking surface)</t>
  </si>
  <si>
    <t>Trailheads within park, linear trails: _____</t>
  </si>
  <si>
    <t>Unrollable surface (e.g. cannot comfortably roll a wheelchair or stroller)</t>
  </si>
  <si>
    <t>Exposed dirt</t>
  </si>
  <si>
    <t>Gravel, crushed rock, or similar</t>
  </si>
  <si>
    <t>Covered dirt w/ wood chips or similar</t>
  </si>
  <si>
    <t>Paved (e.g. asphalt/concrete)</t>
  </si>
  <si>
    <r>
      <t>Off-leash dog areas</t>
    </r>
    <r>
      <rPr>
        <i/>
        <sz val="10"/>
        <rFont val="Calibri"/>
        <family val="2"/>
      </rPr>
      <t xml:space="preserve">
Off-leash dog parks are places for dogs to run. If there are separate areas for small and large dogs please count these as one. Only count formally designated areas via signage (fence not necessarily required).</t>
    </r>
  </si>
  <si>
    <t>Dog Parks: _____</t>
  </si>
  <si>
    <t>Check all that apply to at least one dog park</t>
  </si>
  <si>
    <t>Of the dog areas, how many:</t>
  </si>
  <si>
    <t> </t>
  </si>
  <si>
    <t>Of these, how many are fenced: ____</t>
  </si>
  <si>
    <t>Maintenance issues (e.g. overpowering smell, tripping hazards)</t>
  </si>
  <si>
    <t>Broken equipment/fence</t>
  </si>
  <si>
    <r>
      <t xml:space="preserve">Informal lawns
</t>
    </r>
    <r>
      <rPr>
        <i/>
        <sz val="10"/>
        <color rgb="FF000000"/>
        <rFont val="Calibri"/>
        <family val="2"/>
      </rPr>
      <t>In order to count as a separate lawn or plaza, must be physically separated by more than a sidewalk.</t>
    </r>
  </si>
  <si>
    <t>Informal lawn areas (Total): _____</t>
  </si>
  <si>
    <t>Check all that apply to at least one constructed shelter area</t>
  </si>
  <si>
    <t>Of the lawns, how many:</t>
  </si>
  <si>
    <t>Maintenance issues (e.g. lawn surface is poor, overgrown, or mostly dirt)</t>
  </si>
  <si>
    <t>Broken equipment (e.g. seating or unsittable surface from mud or wetness)</t>
  </si>
  <si>
    <r>
      <t xml:space="preserve">Plazas
</t>
    </r>
    <r>
      <rPr>
        <i/>
        <sz val="10"/>
        <color rgb="FF000000"/>
        <rFont val="Calibri"/>
        <family val="2"/>
      </rPr>
      <t>In order to count as a separate lawn or plaza, must be physically separated by more than a sidewalk.</t>
    </r>
  </si>
  <si>
    <t>Plazas (Total): _____</t>
  </si>
  <si>
    <t>Of the plazas, how many:</t>
  </si>
  <si>
    <t>Maintenance issues (e.g. plaza surface is poor, cracked, tripping hazards)</t>
  </si>
  <si>
    <t>Broken seating or unsittable surface</t>
  </si>
  <si>
    <t xml:space="preserve">Picnic/BBQ areas and Shelters
</t>
  </si>
  <si>
    <t>Designated picnic/bbq areas (Total): _____</t>
  </si>
  <si>
    <t>Of the picnic areas, how many:</t>
  </si>
  <si>
    <r>
      <t xml:space="preserve">Across </t>
    </r>
    <r>
      <rPr>
        <b/>
        <sz val="10"/>
        <rFont val="Aptos Narrow"/>
        <family val="2"/>
        <scheme val="minor"/>
      </rPr>
      <t>entire</t>
    </r>
    <r>
      <rPr>
        <sz val="10"/>
        <rFont val="Aptos Narrow"/>
        <family val="2"/>
        <scheme val="minor"/>
      </rPr>
      <t xml:space="preserve"> park, how many:</t>
    </r>
  </si>
  <si>
    <t>Cleanliness needs (e.g. overflowing trash or charcoal, graffiti, etc)</t>
  </si>
  <si>
    <t>BBQ Grills: _____</t>
  </si>
  <si>
    <t>Maintenance issues (e.g. splinters, tripping hazards, unstable tables or chairs)</t>
  </si>
  <si>
    <t>Picnic Tables: _____</t>
  </si>
  <si>
    <t>Broken equipment (e.g. tables or grills)</t>
  </si>
  <si>
    <r>
      <t xml:space="preserve">Restrooms
</t>
    </r>
    <r>
      <rPr>
        <i/>
        <sz val="10"/>
        <rFont val="Calibri"/>
        <family val="2"/>
      </rPr>
      <t xml:space="preserve">Count restrooms by ‘building’ or ‘area’, not stall or individual Porta Potty. Do not count genders separately. </t>
    </r>
  </si>
  <si>
    <t>Permanent Restrooms (w/ plumbing): _____</t>
  </si>
  <si>
    <r>
      <t xml:space="preserve">Check all that apply to at least one open </t>
    </r>
    <r>
      <rPr>
        <b/>
        <i/>
        <sz val="10"/>
        <color rgb="FF000000"/>
        <rFont val="Calibri"/>
        <family val="2"/>
      </rPr>
      <t xml:space="preserve">permanent </t>
    </r>
    <r>
      <rPr>
        <i/>
        <sz val="10"/>
        <color rgb="FF000000"/>
        <rFont val="Calibri"/>
        <family val="2"/>
      </rPr>
      <t>restroom facility:</t>
    </r>
  </si>
  <si>
    <t>Are there restrooms available to the public for free at an adjacent building?</t>
  </si>
  <si>
    <t>Of these, how many are open? _____</t>
  </si>
  <si>
    <t>Cleanliness needs (e.g. overflowing trash, graffiti, gross surfaces, etc)</t>
  </si>
  <si>
    <t>Yes</t>
  </si>
  <si>
    <t>Of these, how many are wheelchair accessible (ramp access or level with sidewalk)?: _____</t>
  </si>
  <si>
    <t>Maintenance issues (e.g. plumbing issues, missing soap or other supplies or signage)</t>
  </si>
  <si>
    <t>No</t>
  </si>
  <si>
    <t>Temporary Restrooms: _____</t>
  </si>
  <si>
    <t>Broken equipment (e.g. insufficient lighting, unusable toilets or sinks)</t>
  </si>
  <si>
    <t>Unsure</t>
  </si>
  <si>
    <t>Of these, how many are open?: _____</t>
  </si>
  <si>
    <t>Of these, how many are wheelchair accessible (wider models)?: _____</t>
  </si>
  <si>
    <t xml:space="preserve">Seating
</t>
  </si>
  <si>
    <t>Which have any shade potential (check if yes)</t>
  </si>
  <si>
    <t>Which have any constructed shade structures?</t>
  </si>
  <si>
    <t>Among all seating options, approximately how many people could sit at one time?</t>
  </si>
  <si>
    <t>Benches w/ separated seats: ____</t>
  </si>
  <si>
    <t>Less than 10</t>
  </si>
  <si>
    <t>Benches w/o separations (e.g. can lie down): ___</t>
  </si>
  <si>
    <t>11 - 50</t>
  </si>
  <si>
    <t>Ledges (e.g. concrete or other material): ____</t>
  </si>
  <si>
    <t>More than 50</t>
  </si>
  <si>
    <t>Picnic tables (captured above): ____</t>
  </si>
  <si>
    <t>Bleachers: ____</t>
  </si>
  <si>
    <t>Fixed chairs: ____</t>
  </si>
  <si>
    <t>Moveable chairs: _____</t>
  </si>
  <si>
    <t>Other (specify): _____</t>
  </si>
  <si>
    <t xml:space="preserve">Water fountains or hydration stations
</t>
  </si>
  <si>
    <t>Hydration stations/water fountains: _____</t>
  </si>
  <si>
    <t>Check all that apply to at least one hydration station or water fountain</t>
  </si>
  <si>
    <t>Of these, how many are functional? _____</t>
  </si>
  <si>
    <t>Cleanliness needs (e.g. dirt/trash in fountain)</t>
  </si>
  <si>
    <t>Maintenance issues (e.g. water leaking or pooling)</t>
  </si>
  <si>
    <t>Broken or unusable (e.g. no water comes out)</t>
  </si>
  <si>
    <r>
      <t xml:space="preserve">Waste receptacles
</t>
    </r>
    <r>
      <rPr>
        <i/>
        <sz val="8"/>
        <rFont val="Calibri"/>
        <family val="2"/>
      </rPr>
      <t>Count only if 'permanent' (fixed to ground and 'weather proof'). Do not include those made of cardboard or other temporary materials.</t>
    </r>
  </si>
  <si>
    <t>Permanent waste receptacles: _____</t>
  </si>
  <si>
    <t>Check all that apply to at least one receptacle</t>
  </si>
  <si>
    <t>Include trash and recycling</t>
  </si>
  <si>
    <t>Cleanliness needs (e.g. overflowing trash)</t>
  </si>
  <si>
    <t>Maintenance issues (e.g. in need of paint)</t>
  </si>
  <si>
    <t xml:space="preserve">Broken or unusable </t>
  </si>
  <si>
    <r>
      <t xml:space="preserve">Lighting fixtures
</t>
    </r>
    <r>
      <rPr>
        <i/>
        <sz val="8"/>
        <rFont val="Calibri"/>
        <family val="2"/>
      </rPr>
      <t>Count by fixture (pole or attachment), not by bulb. Only count fixtures in the park or on buildings in the park</t>
    </r>
  </si>
  <si>
    <t>Free-standing lighting (count by pole): ____</t>
  </si>
  <si>
    <t>Lighting attached to building: ____</t>
  </si>
  <si>
    <t>Meadows, flower beds/plots, or gardens</t>
  </si>
  <si>
    <t>Indicate yes or no if any of below are present:</t>
  </si>
  <si>
    <t>Across these designated landscaping sites, about what percentage are visibly 'dead'?</t>
  </si>
  <si>
    <t>Hanging flower pots: ____</t>
  </si>
  <si>
    <t>Close to 100% - everything is dead</t>
  </si>
  <si>
    <t>Designated flower beds or gardens (e.g. roses): ____</t>
  </si>
  <si>
    <t>Designated edible gardens (e.g. vegetables): _____</t>
  </si>
  <si>
    <t>About half (50%)</t>
  </si>
  <si>
    <t>Designated native planting site (e.g. wildflower): _____</t>
  </si>
  <si>
    <t>Other: please describe</t>
  </si>
  <si>
    <t>Close to 0% - all are alive</t>
  </si>
  <si>
    <r>
      <rPr>
        <b/>
        <sz val="12"/>
        <color rgb="FF000000"/>
        <rFont val="Calibri"/>
        <family val="2"/>
      </rPr>
      <t xml:space="preserve">Trees/Shrubs
</t>
    </r>
    <r>
      <rPr>
        <i/>
        <sz val="10"/>
        <color rgb="FF000000"/>
        <rFont val="Calibri"/>
        <family val="2"/>
      </rPr>
      <t>For the 'mature' tree count, mature trees are any tree that has a single trunk that is more than one foot in diameter at breast height. An easy rule of thumb is if the tree is 'huggable' in size. If too many to count, provide estimate rounded to nearest 100.</t>
    </r>
  </si>
  <si>
    <t>If you were to view the park from a plane, what percentage would be covered by trees or shrubs?</t>
  </si>
  <si>
    <t>Across all trees and shrubs, about what percentage are visibly 'dead'?</t>
  </si>
  <si>
    <t xml:space="preserve">Across the park, about how many 'mature' trees are present and alive? </t>
  </si>
  <si>
    <t>Close to 0% (no trees big enough to provide shade)</t>
  </si>
  <si>
    <t>50% - about half covered by tree/shrub canopy</t>
  </si>
  <si>
    <t>Close to 100% - basically a forest!</t>
  </si>
  <si>
    <t>Places to enjoy distant views</t>
  </si>
  <si>
    <t>Check if any of below are visible in distance from a viewing area:</t>
  </si>
  <si>
    <t>Check all that apply to at least one viewing area:</t>
  </si>
  <si>
    <t>Across the entire park, how many distinct areas are there to view these distant views? (If can view from a trail, count the entire trail as one distinct area in addition to any designated viewing areas).</t>
  </si>
  <si>
    <t>Of the viewing areas, how many:</t>
  </si>
  <si>
    <t>Mountains: ____</t>
  </si>
  <si>
    <t>Cleanliness needs (e.g. overflowing trash, graffiti, broken glass)</t>
  </si>
  <si>
    <t>Water features such as rivers, likes, oceans: ____</t>
  </si>
  <si>
    <t>Maintenance issues (e.g. chipping paint, overgrown vegetation, wear/tear)</t>
  </si>
  <si>
    <t>City skyline: _____</t>
  </si>
  <si>
    <t>Broken equipment (e.g. broken benches, unusable viewing areas)</t>
  </si>
  <si>
    <t>Farmland, meadow, or prairie: _____</t>
  </si>
  <si>
    <t>Places to enjoy water features</t>
  </si>
  <si>
    <t>Check if views of any of below are present:</t>
  </si>
  <si>
    <r>
      <rPr>
        <b/>
        <i/>
        <sz val="10"/>
        <color theme="1"/>
        <rFont val="Aptos Narrow"/>
        <family val="2"/>
        <scheme val="minor"/>
      </rPr>
      <t>Across the entire park, how many distinct areas are there to view these water features?</t>
    </r>
    <r>
      <rPr>
        <i/>
        <sz val="10"/>
        <color theme="1"/>
        <rFont val="Aptos Narrow"/>
        <family val="2"/>
        <scheme val="minor"/>
      </rPr>
      <t xml:space="preserve"> (If can view from a trail, count the entire trail as one distinct area in addition to any designated viewing areas).</t>
    </r>
  </si>
  <si>
    <t>Of water feature areas, how many:</t>
  </si>
  <si>
    <t>Running water via river or stream: ____</t>
  </si>
  <si>
    <t>Lake or pond: ____</t>
  </si>
  <si>
    <t>Display water fountain: _____</t>
  </si>
  <si>
    <t>Interactive water feature for play (e.g. splashpad): _____</t>
  </si>
  <si>
    <t>Marsh, swamp, or wetland: _____</t>
  </si>
  <si>
    <t xml:space="preserve">General Questions
</t>
  </si>
  <si>
    <t xml:space="preserve">Are there any semi-permanent housing structures present in this park (e.g. presence of tents): </t>
  </si>
  <si>
    <t>If any, please describe any additional recreational park features (e.g. skate park):</t>
  </si>
  <si>
    <t>If any, please describe any additional social or cultural park features (e.g. murals, memorials):</t>
  </si>
  <si>
    <t>If any, please describe any notable natural features (views, water access, meadows):</t>
  </si>
  <si>
    <t>If you were to visit this park on a hot July afternoon, where (if anywhere) in the park would you go to be shaded from the sun?</t>
  </si>
  <si>
    <t>In one sentence, what stands out to you as a notable feature of this park?</t>
  </si>
  <si>
    <t xml:space="preserve">Are there any major damages, issues, or safety concerns that should be shared with the city’s staff?   </t>
  </si>
  <si>
    <t>On a scale of 1 - 10, with 10 being the highest, how likely would you be to recommend this park to a friend or colleague?</t>
  </si>
  <si>
    <t>Why?</t>
  </si>
  <si>
    <t>Anything else to share?</t>
  </si>
  <si>
    <t xml:space="preserve"> </t>
  </si>
  <si>
    <t>Special use</t>
  </si>
  <si>
    <t>OBJECTID</t>
  </si>
  <si>
    <t>Name</t>
  </si>
  <si>
    <t>Shape_Leng</t>
  </si>
  <si>
    <t>Mental_Double_w_avg</t>
  </si>
  <si>
    <t>LPA_Double_w_avg</t>
  </si>
  <si>
    <t>UHI_Anomaly_MEAN_w_avg</t>
  </si>
  <si>
    <t>COUNT_BusStops_w_avg</t>
  </si>
  <si>
    <t>COUNT_UnqBusLines_w_avg</t>
  </si>
  <si>
    <t>B08201_calc_pctNoVehE_w_avg</t>
  </si>
  <si>
    <t>Average_Condition_Score_rate_w_avg</t>
  </si>
  <si>
    <t>Average_Condition_Score_c_rate_w_avg</t>
  </si>
  <si>
    <t>Constructed_Shade_Percentage_rate_w_avg</t>
  </si>
  <si>
    <t>Constructed_Shade_Percentage_c_rate_w_avg</t>
  </si>
  <si>
    <t>Park_Size_Acres_add_w_avg</t>
  </si>
  <si>
    <t>Park_Size_Acres_add_percap_w_avg</t>
  </si>
  <si>
    <t>Total_Features_add_percap_w_avg</t>
  </si>
  <si>
    <t>Social_Count_add_percap_w_avg</t>
  </si>
  <si>
    <t>Active_Count_add_percap_w_avg</t>
  </si>
  <si>
    <t>Natural_Count_add_percap_w_avg</t>
  </si>
  <si>
    <t>Unique_Infrastructure_Count_add_percap_w_avg</t>
  </si>
  <si>
    <t>Shape_Length</t>
  </si>
  <si>
    <t>Shape_Area</t>
  </si>
  <si>
    <t>pct_kids</t>
  </si>
  <si>
    <t>pct_poc</t>
  </si>
  <si>
    <t>pct_linc</t>
  </si>
  <si>
    <t>SUM_TOTPOPSVCA</t>
  </si>
  <si>
    <t>Mountain Grove Cemetery</t>
  </si>
  <si>
    <t>Shape *</t>
  </si>
  <si>
    <t>SurveyedPark</t>
  </si>
  <si>
    <t>COUNT_BusStops</t>
  </si>
  <si>
    <t>COUNT__UnqBusLines</t>
  </si>
  <si>
    <t>Polygon</t>
  </si>
  <si>
    <t>Bullshead Park</t>
  </si>
  <si>
    <t>uuid</t>
  </si>
  <si>
    <t>AnalysisID</t>
  </si>
  <si>
    <t>mean_heigh</t>
  </si>
  <si>
    <t>mean_msk_h</t>
  </si>
  <si>
    <t>sum_gt_thr</t>
  </si>
  <si>
    <t>total_area</t>
  </si>
  <si>
    <t>canopy_pct</t>
  </si>
  <si>
    <t>db42a468-9c41-4992-8de4-4d6cee1d9a57</t>
  </si>
  <si>
    <t>61ff59be-5a68-402e-a161-d81cac9e945e</t>
  </si>
  <si>
    <t>811da000-ddd9-47eb-abc9-fac1fc41aa20</t>
  </si>
  <si>
    <t>44b3fc78-cb7b-4a4c-b9d9-3c98e4208136</t>
  </si>
  <si>
    <t>5ce47cab-484d-45df-b9af-0571dd36e4ee</t>
  </si>
  <si>
    <t>f39dddba-733a-42f8-85cc-65d6f72c9fb5</t>
  </si>
  <si>
    <t>d5da3c86-62b8-4ef4-bfda-6071d3c61f2f</t>
  </si>
  <si>
    <t>d5152837-deed-4a4d-a679-d9076eb7838c</t>
  </si>
  <si>
    <t>906fa4b1-4c65-4e18-9a6d-7450e202537d</t>
  </si>
  <si>
    <t>969e10cf-54c0-4560-abf4-971c4b15e7a0</t>
  </si>
  <si>
    <t>60da45f1-b0bb-454b-ad75-9bff30140de1</t>
  </si>
  <si>
    <t>e912b9c0-bdbf-4eba-891b-a5ed6f6fa879</t>
  </si>
  <si>
    <t>9cd03b6b-bd1f-45ff-bf6b-da947ab2e453</t>
  </si>
  <si>
    <t>21a47720-5726-46cd-9220-ec0a822ff588</t>
  </si>
  <si>
    <t>41058534-c7a0-48e7-b1ab-7e5cd316e489</t>
  </si>
  <si>
    <t>49eb92a4-2234-46ad-a4c1-47c63951398b</t>
  </si>
  <si>
    <t>7723cc96-904a-476e-bf31-ccf3ce9313fa</t>
  </si>
  <si>
    <t>e071815d-74fe-4eb8-b803-53e5a65e1a60</t>
  </si>
  <si>
    <t>401d25d3-a4d2-448d-b53c-5340d155f635</t>
  </si>
  <si>
    <t>01a68bc9-65c2-4ef2-8569-313514c2e038</t>
  </si>
  <si>
    <t>55e78b21-ec57-4b23-9f49-ef8294522cf8</t>
  </si>
  <si>
    <t>ac0fc796-9a38-45c0-a499-27edfb69cf91</t>
  </si>
  <si>
    <t>0898be0b-02b1-467f-bd9e-88f278734352</t>
  </si>
  <si>
    <t>97b8560a-d8bf-450e-9710-f4c9c6175610</t>
  </si>
  <si>
    <t>e69ad482-7672-4ade-9170-2d84ace2717d</t>
  </si>
  <si>
    <t>3b1b3b05-06f4-410b-a448-ea68a4af8e6a</t>
  </si>
  <si>
    <t>8b6a4675-0e6f-4607-8f1a-d744fee11505</t>
  </si>
  <si>
    <t>a2246757-7308-4274-9407-b3b94a4f5638</t>
  </si>
  <si>
    <t>e4c173ce-ebaf-4899-8f3c-00b95ddae244</t>
  </si>
  <si>
    <t>11a6467f-6c5c-43e2-b046-6a57571d8075</t>
  </si>
  <si>
    <t>d7c6c5ae-9d60-4836-b3eb-3c6cf5995941</t>
  </si>
  <si>
    <t>0d5c70da-deaf-43ec-add9-b082b6f2bc50</t>
  </si>
  <si>
    <t>e512fd10-5d22-4675-ba15-4027614cce58</t>
  </si>
  <si>
    <t>b02859e6-2836-45ea-a114-965a5612f36a</t>
  </si>
  <si>
    <t>f422811a-cbe5-40e4-b672-1e034748b16d</t>
  </si>
  <si>
    <t>119b38ad-e4d4-4384-b8fb-1df4667f7dbd</t>
  </si>
  <si>
    <t>5066a88c-b566-42c2-b2bd-f537c8a6c226</t>
  </si>
  <si>
    <t>645f67b9-70a0-4b5d-a018-65a0ad00af68</t>
  </si>
  <si>
    <t>1c9e2dd2-5c2a-4d61-8628-939f1c917c73</t>
  </si>
  <si>
    <t>3cee428a-c3f6-43d5-baa7-719c3b56fc58</t>
  </si>
  <si>
    <t>6ee044dd-3f9a-4a5d-bba2-4a28c0e1552f</t>
  </si>
  <si>
    <t>b6b64536-a943-401a-a8d3-4ca5a38d9447</t>
  </si>
  <si>
    <t>c7a8d1c4-1043-4751-9680-cf931d25e2f8</t>
  </si>
  <si>
    <t>d1af185c-3cbe-495a-90d8-e7420721d173</t>
  </si>
  <si>
    <t>b5621972-d600-4c58-b548-604aefc4e787</t>
  </si>
  <si>
    <t>4ff86d2c-58ee-4426-9508-dd5bd9e974f8</t>
  </si>
  <si>
    <t>9203c748-2816-4bba-98de-131509d4cb72</t>
  </si>
  <si>
    <t>898e362f-d79a-4653-8822-749cf689eaca</t>
  </si>
  <si>
    <t>43f4567f-2806-426c-96b9-9a113d3874ec</t>
  </si>
  <si>
    <t>bcdf52a4-93fc-441e-b239-a9ecd50b5464</t>
  </si>
  <si>
    <t>5795e68d-e491-4b01-bb45-bf63fc182ae9</t>
  </si>
  <si>
    <t>56bda869-074d-41aa-80f4-d72991982f59</t>
  </si>
  <si>
    <t>be2caf44-eda8-40b9-ad53-b92e7845d3d5</t>
  </si>
  <si>
    <t>b9c4ed27-7e8f-457a-b0e5-bce1fbb42a2d</t>
  </si>
  <si>
    <t>ce1c94a5-ba21-4464-a82d-4f192414fd24</t>
  </si>
  <si>
    <t>a8af8cc5-7a94-430f-af53-dc4e0c65a26b</t>
  </si>
  <si>
    <t>de7a3a5f-a7da-4229-8918-4eb6194702ba</t>
  </si>
  <si>
    <t>38bb8049-dac5-400a-9e42-693849628e94</t>
  </si>
  <si>
    <t>14956d89-9f1c-478f-bb97-f39e47917ae9</t>
  </si>
  <si>
    <t>740c2b6e-1b39-4844-a5c8-091623b6799a</t>
  </si>
  <si>
    <t>897d1b9c-5a96-41f4-acd6-b7da9e01ad7a</t>
  </si>
  <si>
    <t>07bf1cd2-d237-405b-85de-6fac04c9fcd9</t>
  </si>
  <si>
    <t>48a97cdb-c4ec-427c-bfec-1fd6e7a6dfeb</t>
  </si>
  <si>
    <t>c86929da-a3fe-434a-b64e-8b08dd9358bc</t>
  </si>
  <si>
    <t>adc22b3a-dd74-470a-b60b-c51af9cf8275</t>
  </si>
  <si>
    <t>6e20ab49-1486-4bb5-88cd-7126afb3830c</t>
  </si>
  <si>
    <t>1480fb28-1ebf-4e6f-8822-c3594e684742</t>
  </si>
  <si>
    <t>cab27101-d4c4-4680-ab68-302ff0199186</t>
  </si>
  <si>
    <t>Shape_Le_1</t>
  </si>
  <si>
    <t>District_Int</t>
  </si>
  <si>
    <t>Active Amenities, Count</t>
  </si>
  <si>
    <t>Natural Amenities, Count</t>
  </si>
  <si>
    <t>Social Amenities, Count</t>
  </si>
  <si>
    <t>Infrastructure Amenities, Count</t>
  </si>
  <si>
    <t>Park Prioritization</t>
  </si>
  <si>
    <t>Park Condition - higher priority to those in worse condition</t>
  </si>
  <si>
    <t>Neighborhood resource levels - higher priority to those in neighborhoods with fewer other quality parks</t>
  </si>
  <si>
    <t>Nearby health - higher priority to parks near people with higher health risks</t>
  </si>
  <si>
    <t>Nearby populatoin - higher priority to parks near people with higher barriers to access</t>
  </si>
  <si>
    <t>Shade - higher priority to parks in hotter areas with fewer shaded features</t>
  </si>
  <si>
    <r>
      <t>There are 5 overall categories, each weighted equally to begin</t>
    </r>
    <r>
      <rPr>
        <b/>
        <sz val="10"/>
        <color rgb="FF92D050"/>
        <rFont val="Arial Narrow"/>
        <family val="2"/>
      </rPr>
      <t xml:space="preserve"> </t>
    </r>
    <r>
      <rPr>
        <b/>
        <sz val="10"/>
        <color rgb="FF00B050"/>
        <rFont val="Arial Narrow"/>
        <family val="2"/>
      </rPr>
      <t>in green</t>
    </r>
  </si>
  <si>
    <r>
      <t xml:space="preserve">Adjust each category's weight by </t>
    </r>
    <r>
      <rPr>
        <b/>
        <sz val="10"/>
        <color rgb="FF00B050"/>
        <rFont val="Arial Narrow"/>
        <family val="2"/>
      </rPr>
      <t>changing value in green (0 = exclude)</t>
    </r>
  </si>
  <si>
    <t>Re-sort in the far right columns (BG/BH) after you adjust weights</t>
  </si>
  <si>
    <t>For advanced use, sort specific measures or categories accordingly</t>
  </si>
  <si>
    <r>
      <t xml:space="preserve">For advanced use, adjust weights of each </t>
    </r>
    <r>
      <rPr>
        <b/>
        <sz val="10"/>
        <color rgb="FFFFC000"/>
        <rFont val="Arial Narrow"/>
        <family val="2"/>
      </rPr>
      <t>category's sub-metrics in gold</t>
    </r>
    <r>
      <rPr>
        <sz val="10"/>
        <color theme="1"/>
        <rFont val="Arial Narrow"/>
        <family val="2"/>
      </rPr>
      <t xml:space="preserve"> (total to 100% within category)</t>
    </r>
  </si>
  <si>
    <r>
      <t>There are 4 overall categories, each weighted equally to begin</t>
    </r>
    <r>
      <rPr>
        <b/>
        <sz val="10"/>
        <color rgb="FF92D050"/>
        <rFont val="Arial Narrow"/>
        <family val="2"/>
      </rPr>
      <t xml:space="preserve"> </t>
    </r>
    <r>
      <rPr>
        <b/>
        <sz val="10"/>
        <color rgb="FF00B050"/>
        <rFont val="Arial Narrow"/>
        <family val="2"/>
      </rPr>
      <t>in green</t>
    </r>
  </si>
  <si>
    <t>Neighborhood resource levels - higher priority to those with fewer quality parks</t>
  </si>
  <si>
    <t>Nearby populatoin - higher priority to those with higher barriers to access</t>
  </si>
  <si>
    <t>Nearby health - higher priority to  people with higher health risks</t>
  </si>
  <si>
    <t>Shade - higher priority to parks in hotter areas</t>
  </si>
  <si>
    <t>Neighborhood Prioritization</t>
  </si>
  <si>
    <t># of distinct bus stops in neighborhood or park service area, higher = high need</t>
  </si>
  <si>
    <t>Amenities - See Survey Questions Tabs for Definitions</t>
  </si>
  <si>
    <t>Excluded Parks (Lack amenities)</t>
  </si>
  <si>
    <t>In Flood Zone?</t>
  </si>
  <si>
    <t>If park overlaps with any of a FEMA 500-year flood zone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</si>
</sst>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_(* #,##0.000_);_(* \(#,##0.000\);_(* &quot;-&quot;??_);_(@_)"/>
  </numFmts>
  <fonts count="43"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0"/>
      <name val="Arial"/>
      <family val="2"/>
    </font>
    <font>
      <b/>
      <sz val="12"/>
      <name val="Calibri"/>
      <family val="2"/>
    </font>
    <font>
      <b/>
      <sz val="10"/>
      <color theme="1"/>
      <name val="Arial Narrow"/>
      <family val="2"/>
    </font>
    <font>
      <sz val="10"/>
      <color theme="1"/>
      <name val="Arial Narrow"/>
      <family val="2"/>
    </font>
    <font>
      <i/>
      <sz val="10"/>
      <color theme="1"/>
      <name val="Arial Narrow"/>
      <family val="2"/>
    </font>
    <font>
      <sz val="10"/>
      <name val="Arial Narrow"/>
      <family val="2"/>
    </font>
    <font>
      <b/>
      <i/>
      <sz val="10"/>
      <color theme="1"/>
      <name val="Arial Narrow"/>
      <family val="2"/>
    </font>
    <font>
      <sz val="11"/>
      <color theme="1"/>
      <name val="Arial Narrow"/>
      <family val="2"/>
    </font>
    <font>
      <sz val="8"/>
      <color theme="1"/>
      <name val="Arial Narrow"/>
      <family val="2"/>
    </font>
    <font>
      <i/>
      <sz val="11"/>
      <color theme="1"/>
      <name val="Aptos Narrow"/>
      <family val="2"/>
      <scheme val="minor"/>
    </font>
    <font>
      <b/>
      <sz val="12"/>
      <color theme="1"/>
      <name val="Aptos Narrow"/>
      <family val="2"/>
      <scheme val="minor"/>
    </font>
    <font>
      <i/>
      <sz val="10"/>
      <name val="Aptos Narrow"/>
      <family val="2"/>
      <scheme val="minor"/>
    </font>
    <font>
      <b/>
      <sz val="10"/>
      <color theme="1"/>
      <name val="Aptos Narrow"/>
      <family val="2"/>
      <scheme val="minor"/>
    </font>
    <font>
      <i/>
      <sz val="10"/>
      <color theme="1"/>
      <name val="Aptos Narrow"/>
      <family val="2"/>
      <scheme val="minor"/>
    </font>
    <font>
      <sz val="12"/>
      <name val="Aptos Narrow"/>
      <family val="2"/>
      <scheme val="minor"/>
    </font>
    <font>
      <sz val="10"/>
      <name val="Aptos Narrow"/>
      <family val="2"/>
      <scheme val="minor"/>
    </font>
    <font>
      <sz val="10"/>
      <color theme="1"/>
      <name val="Aptos Narrow"/>
      <family val="2"/>
      <scheme val="minor"/>
    </font>
    <font>
      <sz val="10"/>
      <color theme="1"/>
      <name val="Wingdings"/>
      <charset val="2"/>
    </font>
    <font>
      <sz val="12"/>
      <color rgb="FF000000"/>
      <name val="Calibri"/>
      <family val="2"/>
    </font>
    <font>
      <b/>
      <sz val="12"/>
      <color rgb="FF000000"/>
      <name val="Calibri"/>
      <family val="2"/>
    </font>
    <font>
      <i/>
      <sz val="8"/>
      <color rgb="FF000000"/>
      <name val="Calibri"/>
      <family val="2"/>
    </font>
    <font>
      <sz val="12"/>
      <name val="Calibri"/>
      <family val="2"/>
    </font>
    <font>
      <i/>
      <sz val="10"/>
      <name val="Calibri"/>
      <family val="2"/>
    </font>
    <font>
      <b/>
      <sz val="10"/>
      <name val="Aptos Narrow"/>
      <family val="2"/>
      <scheme val="minor"/>
    </font>
    <font>
      <i/>
      <sz val="10"/>
      <color rgb="FF000000"/>
      <name val="Calibri"/>
      <family val="2"/>
    </font>
    <font>
      <i/>
      <sz val="8"/>
      <name val="Calibri"/>
      <family val="2"/>
    </font>
    <font>
      <sz val="11"/>
      <color rgb="FF000000"/>
      <name val="Calibri"/>
      <family val="2"/>
    </font>
    <font>
      <sz val="10"/>
      <name val="Calibri"/>
      <family val="2"/>
    </font>
    <font>
      <sz val="10"/>
      <color rgb="FF000000"/>
      <name val="Calibri"/>
      <family val="2"/>
    </font>
    <font>
      <sz val="10"/>
      <color rgb="FF000000"/>
      <name val="Wingdings"/>
      <charset val="2"/>
    </font>
    <font>
      <b/>
      <i/>
      <sz val="10"/>
      <color rgb="FF000000"/>
      <name val="Calibri"/>
      <family val="2"/>
    </font>
    <font>
      <b/>
      <sz val="10"/>
      <color theme="1"/>
      <name val="Wingdings"/>
      <charset val="2"/>
    </font>
    <font>
      <b/>
      <i/>
      <sz val="10"/>
      <color theme="1"/>
      <name val="Aptos Narrow"/>
      <family val="2"/>
      <scheme val="minor"/>
    </font>
    <font>
      <sz val="14"/>
      <color theme="1"/>
      <name val="Wingdings"/>
      <charset val="2"/>
    </font>
    <font>
      <b/>
      <sz val="11"/>
      <color rgb="FF000000"/>
      <name val="Calibri"/>
      <family val="2"/>
    </font>
    <font>
      <b/>
      <sz val="10"/>
      <color rgb="FF92D050"/>
      <name val="Arial Narrow"/>
      <family val="2"/>
    </font>
    <font>
      <b/>
      <sz val="10"/>
      <color rgb="FF00B050"/>
      <name val="Arial Narrow"/>
      <family val="2"/>
    </font>
    <font>
      <b/>
      <sz val="10"/>
      <color rgb="FFFFC000"/>
      <name val="Arial Narrow"/>
      <family val="2"/>
    </font>
    <font>
      <b/>
      <sz val="12"/>
      <color theme="1"/>
      <name val="Arial Narrow"/>
      <family val="2"/>
    </font>
  </fonts>
  <fills count="7">
    <fill>
      <patternFill patternType="none"/>
    </fill>
    <fill>
      <patternFill patternType="gray125"/>
    </fill>
    <fill>
      <patternFill patternType="solid">
        <fgColor indexed="22"/>
      </patternFill>
    </fill>
    <fill>
      <patternFill patternType="solid">
        <fgColor rgb="FFE6E6E6"/>
        <bgColor rgb="FFE6E6E6"/>
      </patternFill>
    </fill>
    <fill>
      <patternFill patternType="solid">
        <fgColor theme="0" tint="-0.14999847407452621"/>
        <bgColor indexed="64"/>
      </patternFill>
    </fill>
    <fill>
      <patternFill patternType="solid">
        <fgColor rgb="FFE1CB83"/>
        <bgColor indexed="64"/>
      </patternFill>
    </fill>
    <fill>
      <patternFill patternType="solid">
        <fgColor rgb="FF92D050"/>
        <bgColor indexed="64"/>
      </patternFill>
    </fill>
  </fills>
  <borders count="15">
    <border>
      <left/>
      <right/>
      <top/>
      <bottom/>
      <diagonal/>
    </border>
    <border>
      <left/>
      <right/>
      <top/>
      <bottom style="medium">
        <color rgb="FF000000"/>
      </bottom>
      <diagonal/>
    </border>
    <border>
      <left/>
      <right/>
      <top/>
      <bottom style="medium">
        <color indexed="64"/>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right/>
      <top style="thin">
        <color theme="0" tint="-0.499984740745262"/>
      </top>
      <bottom style="medium">
        <color indexed="64"/>
      </bottom>
      <diagonal/>
    </border>
    <border>
      <left/>
      <right/>
      <top style="medium">
        <color indexed="64"/>
      </top>
      <bottom style="thin">
        <color indexed="64"/>
      </bottom>
      <diagonal/>
    </border>
    <border>
      <left/>
      <right/>
      <top style="thin">
        <color theme="0" tint="-0.34998626667073579"/>
      </top>
      <bottom style="thin">
        <color theme="0" tint="-0.34998626667073579"/>
      </bottom>
      <diagonal/>
    </border>
    <border>
      <left/>
      <right/>
      <top style="medium">
        <color indexed="64"/>
      </top>
      <bottom/>
      <diagonal/>
    </border>
    <border>
      <left/>
      <right/>
      <top style="medium">
        <color rgb="FF000000"/>
      </top>
      <bottom/>
      <diagonal/>
    </border>
    <border>
      <left/>
      <right/>
      <top style="medium">
        <color indexed="64"/>
      </top>
      <bottom style="medium">
        <color rgb="FF000000"/>
      </bottom>
      <diagonal/>
    </border>
    <border>
      <left/>
      <right/>
      <top style="medium">
        <color indexed="64"/>
      </top>
      <bottom style="medium">
        <color indexed="64"/>
      </bottom>
      <diagonal/>
    </border>
    <border>
      <left/>
      <right/>
      <top style="thin">
        <color theme="0" tint="-0.34998626667073579"/>
      </top>
      <bottom/>
      <diagonal/>
    </border>
    <border>
      <left/>
      <right/>
      <top style="thin">
        <color theme="0" tint="-0.499984740745262"/>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5" fillId="3" borderId="1">
      <alignment horizontal="left"/>
    </xf>
    <xf numFmtId="0" fontId="7" fillId="0" borderId="3" applyNumberFormat="0" applyFont="0" applyFill="0" applyAlignment="0" applyProtection="0"/>
    <xf numFmtId="0" fontId="1" fillId="0" borderId="3" applyNumberFormat="0" applyFont="0" applyFill="0" applyAlignment="0" applyProtection="0"/>
    <xf numFmtId="0" fontId="18" fillId="0" borderId="8" applyNumberFormat="0" applyFont="0" applyFill="0" applyAlignment="0" applyProtection="0">
      <alignment horizontal="left" vertical="center"/>
    </xf>
  </cellStyleXfs>
  <cellXfs count="190">
    <xf numFmtId="0" fontId="0" fillId="0" borderId="0" xfId="0"/>
    <xf numFmtId="1" fontId="3" fillId="0" borderId="0" xfId="3" applyNumberFormat="1" applyFill="1" applyBorder="1" applyAlignment="1" applyProtection="1"/>
    <xf numFmtId="0" fontId="3" fillId="0" borderId="0" xfId="3" applyFill="1" applyBorder="1" applyAlignment="1" applyProtection="1"/>
    <xf numFmtId="0" fontId="4" fillId="2" borderId="0" xfId="3" applyFont="1" applyFill="1" applyBorder="1" applyAlignment="1" applyProtection="1">
      <alignment horizontal="center"/>
    </xf>
    <xf numFmtId="0" fontId="5" fillId="3" borderId="1" xfId="4">
      <alignment horizontal="left"/>
    </xf>
    <xf numFmtId="0" fontId="6" fillId="0" borderId="2" xfId="0" applyFont="1" applyBorder="1"/>
    <xf numFmtId="0" fontId="7" fillId="0" borderId="0" xfId="0" applyFont="1"/>
    <xf numFmtId="0" fontId="6" fillId="0" borderId="0" xfId="0" applyFont="1"/>
    <xf numFmtId="0" fontId="8" fillId="0" borderId="0" xfId="0" applyFont="1" applyAlignment="1">
      <alignment horizontal="center" wrapText="1"/>
    </xf>
    <xf numFmtId="0" fontId="8" fillId="0" borderId="0" xfId="0" applyFont="1" applyAlignment="1">
      <alignment horizontal="center"/>
    </xf>
    <xf numFmtId="0" fontId="8" fillId="0" borderId="0" xfId="0" quotePrefix="1" applyFont="1" applyAlignment="1">
      <alignment horizontal="center"/>
    </xf>
    <xf numFmtId="0" fontId="7" fillId="0" borderId="0" xfId="0" applyFont="1" applyAlignment="1">
      <alignment horizontal="center"/>
    </xf>
    <xf numFmtId="164" fontId="7" fillId="4" borderId="0" xfId="0" applyNumberFormat="1" applyFont="1" applyFill="1" applyAlignment="1">
      <alignment horizontal="center"/>
    </xf>
    <xf numFmtId="1" fontId="7" fillId="4" borderId="0" xfId="0" applyNumberFormat="1" applyFont="1" applyFill="1" applyAlignment="1">
      <alignment horizontal="center"/>
    </xf>
    <xf numFmtId="1" fontId="7" fillId="0" borderId="0" xfId="0" applyNumberFormat="1" applyFont="1" applyAlignment="1">
      <alignment horizontal="center"/>
    </xf>
    <xf numFmtId="0" fontId="7" fillId="4" borderId="0" xfId="0" applyFont="1" applyFill="1" applyAlignment="1">
      <alignment horizontal="center"/>
    </xf>
    <xf numFmtId="165" fontId="9" fillId="0" borderId="0" xfId="0" applyNumberFormat="1" applyFont="1" applyAlignment="1">
      <alignment horizontal="center"/>
    </xf>
    <xf numFmtId="164" fontId="7" fillId="0" borderId="0" xfId="0" applyNumberFormat="1" applyFont="1" applyAlignment="1">
      <alignment horizontal="center"/>
    </xf>
    <xf numFmtId="9" fontId="7" fillId="0" borderId="0" xfId="2" applyFont="1" applyAlignment="1">
      <alignment horizontal="center"/>
    </xf>
    <xf numFmtId="9" fontId="7" fillId="0" borderId="0" xfId="2" applyFont="1" applyFill="1" applyBorder="1" applyAlignment="1">
      <alignment horizontal="center"/>
    </xf>
    <xf numFmtId="9" fontId="8" fillId="5" borderId="0" xfId="2" applyFont="1" applyFill="1" applyAlignment="1">
      <alignment horizontal="center"/>
    </xf>
    <xf numFmtId="9" fontId="8" fillId="0" borderId="0" xfId="2" applyFont="1" applyAlignment="1">
      <alignment horizontal="center"/>
    </xf>
    <xf numFmtId="9" fontId="8" fillId="0" borderId="0" xfId="2" applyFont="1" applyFill="1" applyBorder="1" applyAlignment="1">
      <alignment horizontal="center"/>
    </xf>
    <xf numFmtId="9" fontId="7" fillId="0" borderId="0" xfId="2" applyFont="1" applyFill="1" applyAlignment="1">
      <alignment horizontal="center"/>
    </xf>
    <xf numFmtId="9" fontId="8" fillId="0" borderId="0" xfId="2" applyFont="1" applyFill="1" applyAlignment="1">
      <alignment horizontal="center"/>
    </xf>
    <xf numFmtId="9" fontId="10" fillId="0" borderId="0" xfId="2" applyFont="1" applyFill="1" applyAlignment="1">
      <alignment horizontal="center"/>
    </xf>
    <xf numFmtId="43" fontId="7" fillId="0" borderId="3" xfId="5" applyNumberFormat="1" applyFont="1" applyFill="1" applyAlignment="1">
      <alignment horizontal="center"/>
    </xf>
    <xf numFmtId="43" fontId="7" fillId="0" borderId="0" xfId="5" applyNumberFormat="1" applyFont="1" applyFill="1" applyBorder="1" applyAlignment="1">
      <alignment horizontal="center"/>
    </xf>
    <xf numFmtId="165" fontId="7" fillId="0" borderId="3" xfId="5" applyNumberFormat="1" applyFont="1" applyFill="1" applyAlignment="1">
      <alignment horizontal="center"/>
    </xf>
    <xf numFmtId="166" fontId="7" fillId="0" borderId="3" xfId="5" applyNumberFormat="1" applyFont="1" applyFill="1" applyAlignment="1">
      <alignment horizontal="center"/>
    </xf>
    <xf numFmtId="165" fontId="7" fillId="0" borderId="0" xfId="5" applyNumberFormat="1" applyFont="1" applyFill="1" applyBorder="1" applyAlignment="1">
      <alignment horizontal="center"/>
    </xf>
    <xf numFmtId="9" fontId="7" fillId="0" borderId="3" xfId="2" applyFont="1" applyFill="1" applyBorder="1" applyAlignment="1">
      <alignment horizontal="center"/>
    </xf>
    <xf numFmtId="0" fontId="7" fillId="0" borderId="0" xfId="5" applyFont="1" applyFill="1" applyBorder="1" applyAlignment="1">
      <alignment horizontal="center"/>
    </xf>
    <xf numFmtId="0" fontId="7" fillId="0" borderId="3" xfId="5" applyFont="1" applyFill="1" applyAlignment="1">
      <alignment horizontal="center"/>
    </xf>
    <xf numFmtId="0" fontId="2" fillId="0" borderId="0" xfId="0" applyFont="1"/>
    <xf numFmtId="2" fontId="7" fillId="4" borderId="0" xfId="0" applyNumberFormat="1" applyFont="1" applyFill="1" applyAlignment="1">
      <alignment horizontal="center"/>
    </xf>
    <xf numFmtId="43" fontId="7" fillId="0" borderId="0" xfId="1" applyFont="1" applyAlignment="1">
      <alignment horizontal="center"/>
    </xf>
    <xf numFmtId="0" fontId="7" fillId="0" borderId="2" xfId="0" applyFont="1" applyBorder="1"/>
    <xf numFmtId="1" fontId="6" fillId="6" borderId="0" xfId="1" applyNumberFormat="1" applyFont="1" applyFill="1" applyAlignment="1">
      <alignment horizontal="center"/>
    </xf>
    <xf numFmtId="0" fontId="7" fillId="0" borderId="3" xfId="5" applyFont="1"/>
    <xf numFmtId="0" fontId="11" fillId="0" borderId="0" xfId="0" applyFont="1"/>
    <xf numFmtId="0" fontId="7" fillId="0" borderId="3" xfId="5" applyFont="1" applyAlignment="1">
      <alignment horizontal="center"/>
    </xf>
    <xf numFmtId="0" fontId="6" fillId="0" borderId="0" xfId="0" applyFont="1" applyAlignment="1">
      <alignment horizontal="center"/>
    </xf>
    <xf numFmtId="0" fontId="7" fillId="0" borderId="6" xfId="5" applyFont="1" applyBorder="1"/>
    <xf numFmtId="0" fontId="7" fillId="0" borderId="6" xfId="5" applyFont="1" applyBorder="1" applyAlignment="1">
      <alignment horizontal="center"/>
    </xf>
    <xf numFmtId="0" fontId="7" fillId="0" borderId="0" xfId="5" applyFont="1" applyBorder="1"/>
    <xf numFmtId="0" fontId="12" fillId="0" borderId="0" xfId="0" applyFont="1" applyAlignment="1">
      <alignment horizontal="center" wrapText="1"/>
    </xf>
    <xf numFmtId="0" fontId="7" fillId="0" borderId="0" xfId="5" applyFont="1" applyBorder="1" applyAlignment="1">
      <alignment horizontal="center"/>
    </xf>
    <xf numFmtId="0" fontId="7" fillId="0" borderId="4" xfId="5" applyFont="1" applyBorder="1" applyAlignment="1">
      <alignment horizontal="center"/>
    </xf>
    <xf numFmtId="0" fontId="12" fillId="0" borderId="7" xfId="0" applyFont="1" applyBorder="1" applyAlignment="1">
      <alignment horizontal="center" wrapText="1"/>
    </xf>
    <xf numFmtId="0" fontId="6" fillId="0" borderId="0" xfId="0" applyFont="1" applyAlignment="1">
      <alignment wrapText="1"/>
    </xf>
    <xf numFmtId="0" fontId="6" fillId="0" borderId="0" xfId="0" applyFont="1" applyAlignment="1">
      <alignment horizontal="center" wrapText="1"/>
    </xf>
    <xf numFmtId="9" fontId="7" fillId="0" borderId="4" xfId="2" applyFont="1" applyBorder="1" applyAlignment="1">
      <alignment horizontal="center"/>
    </xf>
    <xf numFmtId="9" fontId="7" fillId="0" borderId="3" xfId="2" applyFont="1" applyBorder="1" applyAlignment="1">
      <alignment horizontal="center"/>
    </xf>
    <xf numFmtId="9" fontId="7" fillId="0" borderId="6" xfId="2" applyFont="1" applyBorder="1" applyAlignment="1">
      <alignment horizontal="center"/>
    </xf>
    <xf numFmtId="0" fontId="7" fillId="0" borderId="4" xfId="1" applyNumberFormat="1" applyFont="1" applyBorder="1" applyAlignment="1">
      <alignment horizontal="center"/>
    </xf>
    <xf numFmtId="0" fontId="7" fillId="0" borderId="3" xfId="1" applyNumberFormat="1" applyFont="1" applyBorder="1" applyAlignment="1">
      <alignment horizontal="center"/>
    </xf>
    <xf numFmtId="9" fontId="12" fillId="0" borderId="4" xfId="2" applyFont="1" applyBorder="1" applyAlignment="1">
      <alignment horizontal="left"/>
    </xf>
    <xf numFmtId="9" fontId="12" fillId="0" borderId="3" xfId="2" applyFont="1" applyBorder="1" applyAlignment="1">
      <alignment horizontal="left"/>
    </xf>
    <xf numFmtId="9" fontId="6" fillId="0" borderId="0" xfId="0" applyNumberFormat="1" applyFont="1" applyAlignment="1">
      <alignment horizontal="center"/>
    </xf>
    <xf numFmtId="0" fontId="6" fillId="0" borderId="0" xfId="0" applyFont="1" applyAlignment="1">
      <alignment horizontal="left"/>
    </xf>
    <xf numFmtId="0" fontId="7" fillId="0" borderId="0" xfId="0" applyFont="1" applyAlignment="1">
      <alignment horizontal="left"/>
    </xf>
    <xf numFmtId="0" fontId="0" fillId="0" borderId="0" xfId="0" applyAlignment="1">
      <alignment horizontal="left"/>
    </xf>
    <xf numFmtId="0" fontId="7" fillId="0" borderId="0" xfId="0" quotePrefix="1" applyFont="1" applyAlignment="1">
      <alignment horizontal="left"/>
    </xf>
    <xf numFmtId="0" fontId="7" fillId="0" borderId="0" xfId="0" applyFont="1" applyAlignment="1">
      <alignment horizontal="left" wrapText="1"/>
    </xf>
    <xf numFmtId="0" fontId="13" fillId="0" borderId="0" xfId="0" applyFont="1"/>
    <xf numFmtId="0" fontId="13" fillId="0" borderId="0" xfId="0" applyFont="1" applyAlignment="1">
      <alignment horizontal="left"/>
    </xf>
    <xf numFmtId="0" fontId="14" fillId="0" borderId="2" xfId="0" applyFont="1" applyBorder="1"/>
    <xf numFmtId="0" fontId="14" fillId="0" borderId="0" xfId="0" applyFont="1"/>
    <xf numFmtId="0" fontId="14" fillId="0" borderId="2" xfId="0" applyFont="1" applyBorder="1" applyAlignment="1">
      <alignment horizontal="left"/>
    </xf>
    <xf numFmtId="0" fontId="14" fillId="0" borderId="0" xfId="0" applyFont="1" applyAlignment="1">
      <alignment horizontal="left"/>
    </xf>
    <xf numFmtId="0" fontId="15" fillId="0" borderId="0" xfId="0" applyFont="1" applyAlignment="1">
      <alignment horizontal="left" vertical="center"/>
    </xf>
    <xf numFmtId="0" fontId="16" fillId="0" borderId="0" xfId="0" applyFont="1"/>
    <xf numFmtId="0" fontId="16" fillId="0" borderId="0" xfId="0" applyFont="1" applyAlignment="1">
      <alignment horizontal="left"/>
    </xf>
    <xf numFmtId="0" fontId="17" fillId="0" borderId="0" xfId="0" applyFont="1" applyAlignment="1">
      <alignment horizontal="left" vertical="center" wrapText="1"/>
    </xf>
    <xf numFmtId="0" fontId="19" fillId="0" borderId="0" xfId="7" applyFont="1" applyBorder="1" applyAlignment="1">
      <alignment horizontal="left" vertical="center"/>
    </xf>
    <xf numFmtId="0" fontId="20" fillId="0" borderId="0" xfId="0" applyFont="1" applyAlignment="1">
      <alignment horizontal="left" vertical="center" wrapText="1"/>
    </xf>
    <xf numFmtId="0" fontId="21" fillId="0" borderId="0" xfId="0" applyFont="1" applyAlignment="1">
      <alignment horizontal="right" vertical="center" wrapText="1"/>
    </xf>
    <xf numFmtId="0" fontId="19" fillId="0" borderId="0" xfId="0" applyFont="1" applyAlignment="1">
      <alignment horizontal="left" vertical="center" indent="2"/>
    </xf>
    <xf numFmtId="0" fontId="19" fillId="0" borderId="2" xfId="7" applyFont="1" applyBorder="1" applyAlignment="1">
      <alignment horizontal="left" vertical="center"/>
    </xf>
    <xf numFmtId="0" fontId="17" fillId="0" borderId="9" xfId="0" applyFont="1" applyBorder="1" applyAlignment="1">
      <alignment horizontal="left" vertical="center" wrapText="1"/>
    </xf>
    <xf numFmtId="0" fontId="14" fillId="0" borderId="1" xfId="0" applyFont="1" applyBorder="1"/>
    <xf numFmtId="0" fontId="19" fillId="0" borderId="1" xfId="7" applyFont="1" applyBorder="1" applyAlignment="1">
      <alignment horizontal="left" vertical="center"/>
    </xf>
    <xf numFmtId="0" fontId="16" fillId="0" borderId="1" xfId="0" applyFont="1" applyBorder="1"/>
    <xf numFmtId="0" fontId="21" fillId="0" borderId="1" xfId="0" applyFont="1" applyBorder="1" applyAlignment="1">
      <alignment horizontal="righ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xf>
    <xf numFmtId="0" fontId="19" fillId="0" borderId="0" xfId="7" applyFont="1" applyBorder="1" applyAlignment="1">
      <alignment horizontal="left" vertical="center" wrapText="1"/>
    </xf>
    <xf numFmtId="9" fontId="20" fillId="0" borderId="0" xfId="0" applyNumberFormat="1" applyFont="1" applyAlignment="1">
      <alignment horizontal="left" vertical="center" wrapText="1" indent="2"/>
    </xf>
    <xf numFmtId="9" fontId="20" fillId="0" borderId="0" xfId="0" quotePrefix="1" applyNumberFormat="1" applyFont="1" applyAlignment="1">
      <alignment horizontal="left" vertical="center" indent="2"/>
    </xf>
    <xf numFmtId="0" fontId="20" fillId="0" borderId="0" xfId="0" applyFont="1" applyAlignment="1">
      <alignment horizontal="left" vertical="center" wrapText="1" indent="2"/>
    </xf>
    <xf numFmtId="0" fontId="20" fillId="0" borderId="0" xfId="0" applyFont="1" applyAlignment="1">
      <alignment horizontal="left" vertical="center" indent="2"/>
    </xf>
    <xf numFmtId="0" fontId="25" fillId="0" borderId="0" xfId="0" applyFont="1" applyAlignment="1">
      <alignment horizontal="left" vertical="top" wrapText="1"/>
    </xf>
    <xf numFmtId="0" fontId="20" fillId="0" borderId="0" xfId="0" applyFont="1" applyAlignment="1">
      <alignment horizontal="left" vertical="center"/>
    </xf>
    <xf numFmtId="0" fontId="21" fillId="0" borderId="2" xfId="0" applyFont="1" applyBorder="1" applyAlignment="1">
      <alignment horizontal="right" vertical="center" wrapText="1"/>
    </xf>
    <xf numFmtId="0" fontId="20" fillId="0" borderId="2" xfId="0" applyFont="1" applyBorder="1" applyAlignment="1">
      <alignment horizontal="left" vertical="center" wrapText="1"/>
    </xf>
    <xf numFmtId="0" fontId="20" fillId="0" borderId="2" xfId="0" applyFont="1" applyBorder="1" applyAlignment="1">
      <alignment horizontal="left" vertical="center"/>
    </xf>
    <xf numFmtId="0" fontId="25" fillId="0" borderId="0" xfId="0" applyFont="1" applyAlignment="1">
      <alignment horizontal="left" vertical="center"/>
    </xf>
    <xf numFmtId="0" fontId="19" fillId="0" borderId="0" xfId="0" applyFont="1" applyAlignment="1">
      <alignment horizontal="left" vertical="center"/>
    </xf>
    <xf numFmtId="0" fontId="20" fillId="0" borderId="0" xfId="0" applyFont="1"/>
    <xf numFmtId="0" fontId="20" fillId="0" borderId="2" xfId="0" applyFont="1" applyBorder="1"/>
    <xf numFmtId="0" fontId="19" fillId="0" borderId="9" xfId="0" applyFont="1" applyBorder="1" applyAlignment="1">
      <alignment horizontal="left" vertical="center"/>
    </xf>
    <xf numFmtId="0" fontId="19" fillId="0" borderId="0" xfId="7" applyFont="1" applyFill="1" applyBorder="1" applyAlignment="1">
      <alignment horizontal="left" vertical="center" wrapText="1"/>
    </xf>
    <xf numFmtId="0" fontId="19" fillId="0" borderId="0" xfId="7" applyFont="1" applyFill="1" applyBorder="1" applyAlignment="1">
      <alignment horizontal="left" vertical="center"/>
    </xf>
    <xf numFmtId="0" fontId="25" fillId="0" borderId="2" xfId="0" applyFont="1" applyBorder="1" applyAlignment="1">
      <alignment horizontal="left" vertical="center"/>
    </xf>
    <xf numFmtId="0" fontId="19" fillId="0" borderId="2" xfId="0" applyFont="1" applyBorder="1" applyAlignment="1">
      <alignment horizontal="left" vertical="center"/>
    </xf>
    <xf numFmtId="0" fontId="17" fillId="0" borderId="0" xfId="0" applyFont="1" applyAlignment="1">
      <alignment vertical="center" wrapText="1"/>
    </xf>
    <xf numFmtId="0" fontId="0" fillId="0" borderId="0" xfId="0" applyAlignment="1">
      <alignment wrapText="1"/>
    </xf>
    <xf numFmtId="0" fontId="20" fillId="0" borderId="0" xfId="0" applyFont="1" applyAlignment="1">
      <alignment vertical="center"/>
    </xf>
    <xf numFmtId="0" fontId="19" fillId="0" borderId="0" xfId="0" applyFont="1" applyAlignment="1">
      <alignment horizontal="left"/>
    </xf>
    <xf numFmtId="0" fontId="19" fillId="0" borderId="0" xfId="0" applyFont="1" applyAlignment="1">
      <alignment horizontal="left" vertical="center" indent="1"/>
    </xf>
    <xf numFmtId="0" fontId="20" fillId="0" borderId="2" xfId="0" applyFont="1" applyBorder="1" applyAlignment="1">
      <alignment vertical="top"/>
    </xf>
    <xf numFmtId="0" fontId="20" fillId="0" borderId="9" xfId="0" applyFont="1" applyBorder="1"/>
    <xf numFmtId="0" fontId="20" fillId="0" borderId="9" xfId="0" applyFont="1" applyBorder="1" applyAlignment="1">
      <alignment horizontal="left" vertical="center" wrapText="1"/>
    </xf>
    <xf numFmtId="0" fontId="25" fillId="0" borderId="1" xfId="0" applyFont="1" applyBorder="1" applyAlignment="1">
      <alignment horizontal="left" vertical="center"/>
    </xf>
    <xf numFmtId="0" fontId="19" fillId="0" borderId="1" xfId="0" applyFont="1" applyBorder="1" applyAlignment="1">
      <alignment horizontal="left" vertical="center"/>
    </xf>
    <xf numFmtId="0" fontId="20" fillId="0" borderId="1" xfId="0" applyFont="1" applyBorder="1"/>
    <xf numFmtId="0" fontId="20" fillId="0" borderId="0" xfId="0" applyFont="1" applyAlignment="1">
      <alignment vertical="center" wrapText="1"/>
    </xf>
    <xf numFmtId="0" fontId="20" fillId="0" borderId="1" xfId="0" applyFont="1" applyBorder="1" applyAlignment="1">
      <alignment vertical="center"/>
    </xf>
    <xf numFmtId="0" fontId="0" fillId="0" borderId="1" xfId="0" applyBorder="1"/>
    <xf numFmtId="0" fontId="30" fillId="0" borderId="0" xfId="0" applyFont="1"/>
    <xf numFmtId="0" fontId="25" fillId="0" borderId="0" xfId="0" applyFont="1"/>
    <xf numFmtId="0" fontId="31" fillId="0" borderId="0" xfId="0" applyFont="1"/>
    <xf numFmtId="0" fontId="28" fillId="0" borderId="0" xfId="0" applyFont="1" applyAlignment="1">
      <alignment wrapText="1"/>
    </xf>
    <xf numFmtId="0" fontId="32" fillId="0" borderId="0" xfId="0" applyFont="1"/>
    <xf numFmtId="0" fontId="32" fillId="0" borderId="0" xfId="0" applyFont="1" applyAlignment="1">
      <alignment wrapText="1"/>
    </xf>
    <xf numFmtId="0" fontId="31" fillId="0" borderId="0" xfId="0" applyFont="1" applyAlignment="1">
      <alignment horizontal="left" indent="1"/>
    </xf>
    <xf numFmtId="0" fontId="33" fillId="0" borderId="0" xfId="0" applyFont="1" applyAlignment="1">
      <alignment wrapText="1"/>
    </xf>
    <xf numFmtId="0" fontId="33" fillId="0" borderId="1" xfId="0" applyFont="1" applyBorder="1" applyAlignment="1">
      <alignment wrapText="1"/>
    </xf>
    <xf numFmtId="0" fontId="32" fillId="0" borderId="1" xfId="0" applyFont="1" applyBorder="1" applyAlignment="1">
      <alignment wrapText="1"/>
    </xf>
    <xf numFmtId="0" fontId="19" fillId="0" borderId="0" xfId="0" applyFont="1" applyAlignment="1">
      <alignment horizontal="left" vertical="center" wrapText="1" indent="2"/>
    </xf>
    <xf numFmtId="0" fontId="15" fillId="0" borderId="9" xfId="0" applyFont="1" applyBorder="1" applyAlignment="1">
      <alignment horizontal="left" vertical="center"/>
    </xf>
    <xf numFmtId="17" fontId="20" fillId="0" borderId="0" xfId="0" quotePrefix="1" applyNumberFormat="1" applyFont="1" applyAlignment="1">
      <alignment vertical="center"/>
    </xf>
    <xf numFmtId="0" fontId="0" fillId="0" borderId="2" xfId="0" applyBorder="1"/>
    <xf numFmtId="0" fontId="19" fillId="0" borderId="13" xfId="7" applyFont="1" applyBorder="1" applyAlignment="1">
      <alignment horizontal="left" vertical="center"/>
    </xf>
    <xf numFmtId="0" fontId="27" fillId="0" borderId="0" xfId="7" applyFont="1" applyBorder="1" applyAlignment="1">
      <alignment horizontal="left" vertical="center"/>
    </xf>
    <xf numFmtId="0" fontId="27" fillId="0" borderId="0" xfId="0" applyFont="1" applyAlignment="1">
      <alignment horizontal="left" vertical="center"/>
    </xf>
    <xf numFmtId="0" fontId="35" fillId="0" borderId="0" xfId="0" applyFont="1" applyAlignment="1">
      <alignment horizontal="right" vertical="center" wrapText="1"/>
    </xf>
    <xf numFmtId="0" fontId="16" fillId="0" borderId="0" xfId="0" applyFont="1" applyAlignment="1">
      <alignment horizontal="left" vertical="center" wrapText="1"/>
    </xf>
    <xf numFmtId="17" fontId="16" fillId="0" borderId="0" xfId="0" quotePrefix="1" applyNumberFormat="1" applyFont="1" applyAlignment="1">
      <alignment vertical="center"/>
    </xf>
    <xf numFmtId="9" fontId="20" fillId="0" borderId="0" xfId="0" applyNumberFormat="1" applyFont="1" applyAlignment="1">
      <alignment horizontal="left" vertical="center" wrapText="1"/>
    </xf>
    <xf numFmtId="9" fontId="20" fillId="0" borderId="0" xfId="0" applyNumberFormat="1" applyFont="1" applyAlignment="1">
      <alignment horizontal="left" vertical="center" indent="2"/>
    </xf>
    <xf numFmtId="9" fontId="20" fillId="0" borderId="0" xfId="0" applyNumberFormat="1" applyFont="1" applyAlignment="1">
      <alignment horizontal="left" vertical="center"/>
    </xf>
    <xf numFmtId="0" fontId="15" fillId="0" borderId="9" xfId="0" applyFont="1" applyBorder="1" applyAlignment="1">
      <alignment horizontal="left" vertical="center" wrapText="1"/>
    </xf>
    <xf numFmtId="0" fontId="17" fillId="0" borderId="9" xfId="0" applyFont="1" applyBorder="1" applyAlignment="1">
      <alignment horizontal="left" vertical="top" wrapText="1"/>
    </xf>
    <xf numFmtId="0" fontId="17" fillId="0" borderId="0" xfId="0" applyFont="1" applyAlignment="1">
      <alignment horizontal="left" vertical="top" wrapText="1"/>
    </xf>
    <xf numFmtId="0" fontId="17" fillId="0" borderId="9" xfId="0" applyFont="1" applyBorder="1" applyAlignment="1">
      <alignment vertical="center" wrapText="1"/>
    </xf>
    <xf numFmtId="0" fontId="21" fillId="0" borderId="0" xfId="7" applyFont="1" applyBorder="1" applyAlignment="1">
      <alignment horizontal="right" vertical="center" wrapText="1"/>
    </xf>
    <xf numFmtId="0" fontId="20" fillId="0" borderId="0" xfId="7" applyFont="1" applyBorder="1" applyAlignment="1">
      <alignment horizontal="left" vertical="center" wrapText="1"/>
    </xf>
    <xf numFmtId="0" fontId="20" fillId="0" borderId="0" xfId="7" applyFont="1" applyBorder="1" applyAlignment="1">
      <alignment vertical="center"/>
    </xf>
    <xf numFmtId="17" fontId="20" fillId="0" borderId="0" xfId="7" quotePrefix="1" applyNumberFormat="1" applyFont="1" applyBorder="1" applyAlignment="1">
      <alignment vertical="center"/>
    </xf>
    <xf numFmtId="0" fontId="20" fillId="0" borderId="0" xfId="7" applyFont="1" applyBorder="1" applyAlignment="1"/>
    <xf numFmtId="0" fontId="18" fillId="0" borderId="0" xfId="0" applyFont="1" applyAlignment="1">
      <alignment horizontal="left" vertical="center" indent="1"/>
    </xf>
    <xf numFmtId="0" fontId="37" fillId="0" borderId="0" xfId="0" applyFont="1" applyAlignment="1">
      <alignment horizontal="right" vertical="center" wrapText="1"/>
    </xf>
    <xf numFmtId="0" fontId="0" fillId="0" borderId="0" xfId="0" applyAlignment="1">
      <alignment horizontal="right"/>
    </xf>
    <xf numFmtId="0" fontId="38" fillId="0" borderId="0" xfId="0" applyFont="1" applyAlignment="1">
      <alignment horizontal="center"/>
    </xf>
    <xf numFmtId="0" fontId="5" fillId="0" borderId="0" xfId="0" applyFont="1" applyAlignment="1">
      <alignment horizontal="left" vertical="top" wrapText="1"/>
    </xf>
    <xf numFmtId="0" fontId="5" fillId="0" borderId="1" xfId="0" applyFont="1" applyBorder="1" applyAlignment="1">
      <alignment horizontal="left" vertical="top" wrapText="1"/>
    </xf>
    <xf numFmtId="0" fontId="5" fillId="0" borderId="0" xfId="0" applyFont="1" applyAlignment="1">
      <alignment horizontal="left" vertical="center"/>
    </xf>
    <xf numFmtId="0" fontId="7" fillId="0" borderId="0" xfId="0" applyFont="1" applyAlignment="1">
      <alignment horizontal="left" indent="1"/>
    </xf>
    <xf numFmtId="0" fontId="42" fillId="0" borderId="0" xfId="0" applyFont="1" applyAlignment="1">
      <alignment horizontal="left"/>
    </xf>
    <xf numFmtId="9" fontId="7" fillId="0" borderId="0" xfId="0" applyNumberFormat="1" applyFont="1"/>
    <xf numFmtId="0" fontId="7" fillId="0" borderId="4" xfId="5" applyFont="1" applyBorder="1"/>
    <xf numFmtId="0" fontId="7" fillId="0" borderId="14" xfId="5" applyFont="1" applyBorder="1"/>
    <xf numFmtId="0" fontId="20" fillId="0" borderId="2" xfId="0" applyFont="1" applyBorder="1" applyAlignment="1">
      <alignment horizontal="left" vertical="center" indent="2"/>
    </xf>
    <xf numFmtId="0" fontId="42" fillId="0" borderId="0" xfId="0" applyFont="1"/>
    <xf numFmtId="0" fontId="7" fillId="0" borderId="5" xfId="5" applyFont="1" applyBorder="1"/>
    <xf numFmtId="166" fontId="7" fillId="0" borderId="0" xfId="5" applyNumberFormat="1" applyFont="1" applyFill="1" applyBorder="1" applyAlignment="1">
      <alignment horizontal="center"/>
    </xf>
    <xf numFmtId="0" fontId="14" fillId="0" borderId="2" xfId="0" applyFont="1" applyBorder="1" applyAlignment="1">
      <alignment horizontal="left"/>
    </xf>
    <xf numFmtId="0" fontId="5" fillId="0" borderId="0" xfId="0" applyFont="1" applyAlignment="1">
      <alignment horizontal="left" vertical="top" wrapText="1"/>
    </xf>
    <xf numFmtId="0" fontId="17" fillId="0" borderId="0" xfId="0" applyFont="1" applyAlignment="1">
      <alignment horizontal="left" vertical="center" wrapText="1"/>
    </xf>
    <xf numFmtId="0" fontId="17" fillId="0" borderId="9" xfId="0" applyFont="1" applyBorder="1" applyAlignment="1">
      <alignment horizontal="left" vertical="center" wrapText="1"/>
    </xf>
    <xf numFmtId="0" fontId="5" fillId="0" borderId="10" xfId="0" applyFont="1" applyBorder="1" applyAlignment="1">
      <alignment horizontal="left" vertical="top" wrapText="1"/>
    </xf>
    <xf numFmtId="0" fontId="22" fillId="0" borderId="9" xfId="0" applyFont="1" applyBorder="1" applyAlignment="1">
      <alignment horizontal="left" vertical="top" wrapText="1"/>
    </xf>
    <xf numFmtId="0" fontId="25" fillId="0" borderId="9" xfId="0" applyFont="1" applyBorder="1" applyAlignment="1">
      <alignment horizontal="left" vertical="top" wrapText="1"/>
    </xf>
    <xf numFmtId="0" fontId="25" fillId="0" borderId="11" xfId="0" applyFont="1" applyBorder="1" applyAlignment="1">
      <alignment horizontal="left" vertical="top" wrapText="1"/>
    </xf>
    <xf numFmtId="0" fontId="5" fillId="0" borderId="9" xfId="0" applyFont="1" applyBorder="1" applyAlignment="1">
      <alignment horizontal="left" vertical="top" wrapText="1"/>
    </xf>
    <xf numFmtId="0" fontId="23" fillId="0" borderId="9" xfId="0" applyFont="1" applyBorder="1" applyAlignment="1">
      <alignment horizontal="left" vertical="top" wrapText="1"/>
    </xf>
    <xf numFmtId="0" fontId="5" fillId="0" borderId="12" xfId="0" applyFont="1" applyBorder="1" applyAlignment="1">
      <alignment horizontal="left" vertical="top" wrapText="1"/>
    </xf>
    <xf numFmtId="0" fontId="25" fillId="0" borderId="0" xfId="0" applyFont="1" applyAlignment="1">
      <alignment horizontal="left" vertical="top" wrapText="1"/>
    </xf>
    <xf numFmtId="0" fontId="5" fillId="0" borderId="1" xfId="0" applyFont="1" applyBorder="1" applyAlignment="1">
      <alignment horizontal="left" vertical="top" wrapText="1"/>
    </xf>
    <xf numFmtId="0" fontId="28" fillId="0" borderId="9" xfId="0" applyFont="1" applyBorder="1" applyAlignment="1">
      <alignment horizontal="left" vertical="top" wrapText="1"/>
    </xf>
    <xf numFmtId="0" fontId="28" fillId="0" borderId="11" xfId="0" applyFont="1" applyBorder="1" applyAlignment="1">
      <alignment horizontal="left" vertical="top" wrapText="1"/>
    </xf>
    <xf numFmtId="0" fontId="5" fillId="0" borderId="0" xfId="0" applyFont="1" applyAlignment="1">
      <alignment wrapText="1"/>
    </xf>
    <xf numFmtId="0" fontId="28" fillId="0" borderId="0" xfId="0" applyFont="1" applyAlignment="1">
      <alignment wrapText="1"/>
    </xf>
    <xf numFmtId="0" fontId="23" fillId="0" borderId="0" xfId="0" applyFont="1" applyAlignment="1">
      <alignment horizontal="left" vertical="top" wrapText="1"/>
    </xf>
    <xf numFmtId="0" fontId="5" fillId="0" borderId="2" xfId="0" applyFont="1" applyBorder="1" applyAlignment="1">
      <alignment horizontal="left" vertical="top" wrapText="1"/>
    </xf>
    <xf numFmtId="0" fontId="28" fillId="0" borderId="9" xfId="0" applyFont="1" applyBorder="1" applyAlignment="1">
      <alignment horizontal="left" vertical="center" wrapText="1"/>
    </xf>
    <xf numFmtId="0" fontId="17" fillId="0" borderId="9" xfId="0" applyFont="1" applyBorder="1" applyAlignment="1">
      <alignment horizontal="left" vertical="top" wrapText="1"/>
    </xf>
    <xf numFmtId="0" fontId="17" fillId="0" borderId="0" xfId="0" applyFont="1" applyAlignment="1">
      <alignment horizontal="left" vertical="top" wrapText="1"/>
    </xf>
  </cellXfs>
  <cellStyles count="8">
    <cellStyle name="Comma" xfId="1" builtinId="3"/>
    <cellStyle name="Normal" xfId="0" builtinId="0"/>
    <cellStyle name="Normal 2" xfId="3" xr:uid="{556780F3-2DFB-4338-A887-866DADC7BEC6}"/>
    <cellStyle name="Percent" xfId="2" builtinId="5"/>
    <cellStyle name="Style 1" xfId="7" xr:uid="{D5C6180A-3B8D-4A33-ABCA-558BF59569B8}"/>
    <cellStyle name="Style 1 2" xfId="5" xr:uid="{267369D8-7943-4532-8146-0A283B1F6BEC}"/>
    <cellStyle name="Style 2" xfId="6" xr:uid="{56F59995-2080-494B-89BC-4D76F34B9E69}"/>
    <cellStyle name="STYLE0" xfId="4" xr:uid="{0523257C-749C-458D-8215-688FDA940B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23C59-D505-4CF0-B598-520299FC0444}">
  <dimension ref="A1:BF92"/>
  <sheetViews>
    <sheetView showGridLines="0" tabSelected="1" zoomScaleNormal="100" workbookViewId="0">
      <pane xSplit="5" topLeftCell="F1" activePane="topRight" state="frozen"/>
      <selection pane="topRight"/>
    </sheetView>
  </sheetViews>
  <sheetFormatPr defaultColWidth="8.77734375" defaultRowHeight="13.8" x14ac:dyDescent="0.3"/>
  <cols>
    <col min="1" max="1" width="8.77734375" style="6"/>
    <col min="2" max="3" width="8.77734375" style="6" hidden="1" customWidth="1"/>
    <col min="4" max="4" width="50.33203125" style="6" customWidth="1"/>
    <col min="5" max="5" width="18.5546875" style="6" customWidth="1"/>
    <col min="6" max="6" width="1.77734375" style="6" customWidth="1"/>
    <col min="7" max="9" width="8.77734375" style="6"/>
    <col min="10" max="10" width="0" style="6" hidden="1" customWidth="1"/>
    <col min="11" max="11" width="10.5546875" style="6" customWidth="1"/>
    <col min="12" max="13" width="8.77734375" style="6"/>
    <col min="14" max="14" width="1" style="6" customWidth="1"/>
    <col min="15" max="16" width="8.77734375" style="6"/>
    <col min="17" max="18" width="8.77734375" style="6" hidden="1" customWidth="1"/>
    <col min="19" max="19" width="8.77734375" style="6"/>
    <col min="20" max="20" width="1.44140625" style="6" customWidth="1"/>
    <col min="21" max="23" width="10.44140625" style="6" customWidth="1"/>
    <col min="24" max="25" width="10.44140625" style="6" hidden="1" customWidth="1"/>
    <col min="26" max="26" width="8.77734375" style="6" hidden="1" customWidth="1"/>
    <col min="27" max="27" width="8.77734375" style="6"/>
    <col min="28" max="28" width="1.44140625" style="6" customWidth="1"/>
    <col min="29" max="30" width="8.77734375" style="6"/>
    <col min="31" max="31" width="11.5546875" style="6" customWidth="1"/>
    <col min="32" max="33" width="8.77734375" style="6"/>
    <col min="34" max="34" width="10.21875" style="6" customWidth="1"/>
    <col min="35" max="40" width="8.77734375" style="6" hidden="1" customWidth="1"/>
    <col min="41" max="41" width="8.77734375" style="6"/>
    <col min="42" max="42" width="1.21875" style="6" customWidth="1"/>
    <col min="43" max="43" width="8.77734375" style="6"/>
    <col min="44" max="44" width="11.44140625" style="6" customWidth="1"/>
    <col min="45" max="46" width="11.44140625" style="6" hidden="1" customWidth="1"/>
    <col min="47" max="47" width="8.77734375" style="6"/>
    <col min="48" max="48" width="1.5546875" style="6" customWidth="1"/>
    <col min="49" max="51" width="8.77734375" style="6"/>
    <col min="52" max="54" width="8.77734375" style="6" hidden="1" customWidth="1"/>
    <col min="55" max="55" width="8.77734375" style="6"/>
    <col min="56" max="56" width="1.44140625" style="6" customWidth="1"/>
    <col min="57" max="16384" width="8.77734375" style="6"/>
  </cols>
  <sheetData>
    <row r="1" spans="1:58" ht="15.6" x14ac:dyDescent="0.3">
      <c r="A1" s="165" t="s">
        <v>764</v>
      </c>
    </row>
    <row r="2" spans="1:58" x14ac:dyDescent="0.3">
      <c r="D2" s="7" t="s">
        <v>770</v>
      </c>
    </row>
    <row r="3" spans="1:58" x14ac:dyDescent="0.3">
      <c r="D3" s="159" t="s">
        <v>765</v>
      </c>
    </row>
    <row r="4" spans="1:58" x14ac:dyDescent="0.3">
      <c r="D4" s="159" t="s">
        <v>766</v>
      </c>
    </row>
    <row r="5" spans="1:58" x14ac:dyDescent="0.3">
      <c r="D5" s="159" t="s">
        <v>768</v>
      </c>
    </row>
    <row r="6" spans="1:58" x14ac:dyDescent="0.3">
      <c r="D6" s="159" t="s">
        <v>767</v>
      </c>
    </row>
    <row r="7" spans="1:58" x14ac:dyDescent="0.3">
      <c r="D7" s="159" t="s">
        <v>769</v>
      </c>
    </row>
    <row r="8" spans="1:58" x14ac:dyDescent="0.3">
      <c r="D8" s="60" t="s">
        <v>771</v>
      </c>
    </row>
    <row r="9" spans="1:58" x14ac:dyDescent="0.3">
      <c r="D9" s="159" t="s">
        <v>774</v>
      </c>
    </row>
    <row r="10" spans="1:58" x14ac:dyDescent="0.3">
      <c r="D10" s="7" t="s">
        <v>772</v>
      </c>
    </row>
    <row r="11" spans="1:58" x14ac:dyDescent="0.3">
      <c r="D11" s="159" t="s">
        <v>773</v>
      </c>
    </row>
    <row r="12" spans="1:58" s="40" customFormat="1" ht="15" thickBot="1" x14ac:dyDescent="0.35">
      <c r="G12" s="5" t="s">
        <v>0</v>
      </c>
      <c r="H12" s="5"/>
      <c r="I12" s="5"/>
      <c r="J12" s="5"/>
      <c r="K12" s="5"/>
      <c r="L12" s="5"/>
      <c r="M12" s="5"/>
      <c r="N12" s="7"/>
      <c r="O12" s="5" t="s">
        <v>1</v>
      </c>
      <c r="P12" s="5"/>
      <c r="Q12" s="5"/>
      <c r="R12" s="5"/>
      <c r="S12" s="5"/>
      <c r="T12" s="6"/>
      <c r="U12" s="5" t="s">
        <v>2</v>
      </c>
      <c r="V12" s="5"/>
      <c r="W12" s="5"/>
      <c r="X12" s="5"/>
      <c r="Y12" s="5"/>
      <c r="Z12" s="5"/>
      <c r="AA12" s="5"/>
      <c r="AB12" s="7"/>
      <c r="AC12" s="5" t="s">
        <v>3</v>
      </c>
      <c r="AD12" s="5"/>
      <c r="AE12" s="5"/>
      <c r="AF12" s="5"/>
      <c r="AG12" s="5"/>
      <c r="AH12" s="5"/>
      <c r="AI12" s="5"/>
      <c r="AJ12" s="5"/>
      <c r="AK12" s="5"/>
      <c r="AL12" s="5"/>
      <c r="AM12" s="5"/>
      <c r="AN12" s="5"/>
      <c r="AO12" s="5"/>
      <c r="AP12" s="7"/>
      <c r="AQ12" s="5" t="s">
        <v>4</v>
      </c>
      <c r="AR12" s="5"/>
      <c r="AS12" s="5"/>
      <c r="AT12" s="5"/>
      <c r="AU12" s="5"/>
      <c r="AV12" s="7"/>
      <c r="AW12" s="5" t="s">
        <v>5</v>
      </c>
      <c r="AX12" s="5"/>
      <c r="AY12" s="5"/>
      <c r="AZ12" s="5"/>
      <c r="BA12" s="5"/>
      <c r="BB12" s="5"/>
      <c r="BC12" s="5"/>
      <c r="BD12" s="6"/>
      <c r="BE12" s="7" t="s">
        <v>6</v>
      </c>
      <c r="BF12" s="7" t="s">
        <v>6</v>
      </c>
    </row>
    <row r="13" spans="1:58" s="40" customFormat="1" ht="55.2" x14ac:dyDescent="0.3">
      <c r="G13" s="8" t="s">
        <v>760</v>
      </c>
      <c r="H13" s="8" t="s">
        <v>761</v>
      </c>
      <c r="I13" s="8" t="s">
        <v>762</v>
      </c>
      <c r="J13" s="8" t="s">
        <v>10</v>
      </c>
      <c r="K13" s="8" t="s">
        <v>763</v>
      </c>
      <c r="L13" s="8" t="s">
        <v>12</v>
      </c>
      <c r="M13" s="8" t="s">
        <v>784</v>
      </c>
      <c r="N13" s="8"/>
      <c r="O13" s="8" t="s">
        <v>13</v>
      </c>
      <c r="P13" s="8" t="s">
        <v>14</v>
      </c>
      <c r="Q13" s="8" t="s">
        <v>15</v>
      </c>
      <c r="R13" s="8" t="s">
        <v>16</v>
      </c>
      <c r="S13" s="8" t="s">
        <v>17</v>
      </c>
      <c r="T13" s="9"/>
      <c r="U13" s="8" t="s">
        <v>18</v>
      </c>
      <c r="V13" s="8" t="s">
        <v>19</v>
      </c>
      <c r="W13" s="8" t="s">
        <v>20</v>
      </c>
      <c r="X13" s="8" t="s">
        <v>15</v>
      </c>
      <c r="Y13" s="8" t="s">
        <v>21</v>
      </c>
      <c r="Z13" s="8" t="s">
        <v>22</v>
      </c>
      <c r="AA13" s="8" t="s">
        <v>17</v>
      </c>
      <c r="AB13" s="9"/>
      <c r="AC13" s="8" t="s">
        <v>23</v>
      </c>
      <c r="AD13" s="8" t="s">
        <v>24</v>
      </c>
      <c r="AE13" s="8" t="s">
        <v>25</v>
      </c>
      <c r="AF13" s="8" t="s">
        <v>26</v>
      </c>
      <c r="AG13" s="8" t="s">
        <v>27</v>
      </c>
      <c r="AH13" s="8" t="s">
        <v>28</v>
      </c>
      <c r="AI13" s="64" t="s">
        <v>29</v>
      </c>
      <c r="AJ13" s="64" t="s">
        <v>30</v>
      </c>
      <c r="AK13" s="64" t="s">
        <v>31</v>
      </c>
      <c r="AL13" s="64" t="s">
        <v>32</v>
      </c>
      <c r="AM13" s="64" t="s">
        <v>33</v>
      </c>
      <c r="AN13" s="64" t="s">
        <v>34</v>
      </c>
      <c r="AO13" s="8" t="s">
        <v>17</v>
      </c>
      <c r="AP13" s="8"/>
      <c r="AQ13" s="8" t="s">
        <v>35</v>
      </c>
      <c r="AR13" s="8" t="s">
        <v>36</v>
      </c>
      <c r="AS13" s="8" t="s">
        <v>37</v>
      </c>
      <c r="AT13" s="8" t="s">
        <v>38</v>
      </c>
      <c r="AU13" s="8" t="s">
        <v>17</v>
      </c>
      <c r="AV13" s="8"/>
      <c r="AW13" s="8" t="s">
        <v>39</v>
      </c>
      <c r="AX13" s="8" t="s">
        <v>40</v>
      </c>
      <c r="AY13" s="8" t="s">
        <v>41</v>
      </c>
      <c r="AZ13" s="8" t="s">
        <v>42</v>
      </c>
      <c r="BA13" s="8" t="s">
        <v>43</v>
      </c>
      <c r="BB13" s="8" t="s">
        <v>44</v>
      </c>
      <c r="BC13" s="8" t="s">
        <v>17</v>
      </c>
      <c r="BD13" s="9"/>
      <c r="BE13" s="10" t="s">
        <v>45</v>
      </c>
      <c r="BF13" s="9" t="s">
        <v>46</v>
      </c>
    </row>
    <row r="14" spans="1:58" s="40" customFormat="1" ht="14.4" x14ac:dyDescent="0.3">
      <c r="G14" s="11"/>
      <c r="H14" s="11" t="s">
        <v>648</v>
      </c>
      <c r="I14" s="11"/>
      <c r="J14" s="11"/>
      <c r="K14" s="11"/>
      <c r="L14" s="11"/>
      <c r="M14" s="11"/>
      <c r="N14" s="11"/>
      <c r="O14" s="12">
        <f>O19*S14</f>
        <v>0.5</v>
      </c>
      <c r="P14" s="12">
        <f>P19*S14</f>
        <v>0.5</v>
      </c>
      <c r="Q14" s="13"/>
      <c r="R14" s="13"/>
      <c r="S14" s="38">
        <v>1</v>
      </c>
      <c r="T14" s="14"/>
      <c r="U14" s="12">
        <f>U19*$AA14</f>
        <v>0.33</v>
      </c>
      <c r="V14" s="12">
        <f t="shared" ref="V14:W14" si="0">V19*$AA14</f>
        <v>0.33</v>
      </c>
      <c r="W14" s="12">
        <f t="shared" si="0"/>
        <v>0.33</v>
      </c>
      <c r="X14" s="13"/>
      <c r="Y14" s="13"/>
      <c r="Z14" s="13"/>
      <c r="AA14" s="38">
        <v>1</v>
      </c>
      <c r="AB14" s="14"/>
      <c r="AC14" s="35">
        <f>AC19*$AO14</f>
        <v>0.17</v>
      </c>
      <c r="AD14" s="35">
        <f>AD19*$AO14</f>
        <v>0.16666666666666666</v>
      </c>
      <c r="AE14" s="35">
        <f>AE19*$AO14</f>
        <v>0.16666666666666666</v>
      </c>
      <c r="AF14" s="35">
        <f>AF19*$AO14</f>
        <v>0.16666666666666666</v>
      </c>
      <c r="AG14" s="35">
        <f t="shared" ref="AG14:AH14" si="1">AG19*$AO14</f>
        <v>0.16666666666666666</v>
      </c>
      <c r="AH14" s="35">
        <f t="shared" si="1"/>
        <v>0.16666666666666666</v>
      </c>
      <c r="AI14" s="13"/>
      <c r="AJ14" s="13"/>
      <c r="AK14" s="13"/>
      <c r="AL14" s="13"/>
      <c r="AM14" s="13"/>
      <c r="AN14" s="13"/>
      <c r="AO14" s="38">
        <v>1</v>
      </c>
      <c r="AP14" s="14"/>
      <c r="AQ14" s="12">
        <f>AQ19*AU14</f>
        <v>0.5</v>
      </c>
      <c r="AR14" s="12">
        <f>AR19*AU14</f>
        <v>0.5</v>
      </c>
      <c r="AS14" s="13"/>
      <c r="AT14" s="13"/>
      <c r="AU14" s="38">
        <v>1</v>
      </c>
      <c r="AV14" s="14"/>
      <c r="AW14" s="12">
        <f t="shared" ref="AW14:AX14" si="2">AW19*$BC$14</f>
        <v>0.33</v>
      </c>
      <c r="AX14" s="12">
        <f t="shared" si="2"/>
        <v>0.33</v>
      </c>
      <c r="AY14" s="12">
        <f>AY19*$BC$14</f>
        <v>0.33</v>
      </c>
      <c r="AZ14" s="13"/>
      <c r="BA14" s="13"/>
      <c r="BB14" s="13"/>
      <c r="BC14" s="38">
        <v>1</v>
      </c>
      <c r="BD14" s="11"/>
      <c r="BE14" s="16"/>
      <c r="BF14" s="11"/>
    </row>
    <row r="15" spans="1:58" s="40" customFormat="1" ht="14.4" hidden="1" x14ac:dyDescent="0.3">
      <c r="G15" s="11"/>
      <c r="H15" s="11"/>
      <c r="I15" s="11"/>
      <c r="J15" s="11"/>
      <c r="K15" s="11"/>
      <c r="L15" s="11"/>
      <c r="M15" s="11"/>
      <c r="N15" s="11"/>
      <c r="O15" s="17">
        <v>0.56999999999999995</v>
      </c>
      <c r="P15" s="17">
        <v>0</v>
      </c>
      <c r="Q15" s="14"/>
      <c r="R15" s="14"/>
      <c r="S15" s="14"/>
      <c r="T15" s="14"/>
      <c r="U15" s="36">
        <v>0.83386021799999999</v>
      </c>
      <c r="V15" s="36">
        <v>1.8363852E-2</v>
      </c>
      <c r="W15" s="36">
        <v>3.2191946999999999E-2</v>
      </c>
      <c r="X15" s="14"/>
      <c r="Y15" s="14"/>
      <c r="Z15" s="14"/>
      <c r="AA15" s="14"/>
      <c r="AB15" s="14"/>
      <c r="AC15" s="14">
        <v>329.99900000000002</v>
      </c>
      <c r="AD15" s="18">
        <v>0.26014082336425781</v>
      </c>
      <c r="AE15" s="18">
        <v>0.30268763208389282</v>
      </c>
      <c r="AF15" s="18">
        <v>0.11948193067312241</v>
      </c>
      <c r="AG15" s="14">
        <v>1.8604467530000002</v>
      </c>
      <c r="AH15" s="18">
        <v>6.9999999999999993E-2</v>
      </c>
      <c r="AI15" s="14"/>
      <c r="AJ15" s="14"/>
      <c r="AK15" s="14"/>
      <c r="AL15" s="14"/>
      <c r="AM15" s="14"/>
      <c r="AN15" s="14"/>
      <c r="AO15" s="14"/>
      <c r="AP15" s="14"/>
      <c r="AQ15" s="18">
        <v>0.17200000000000001</v>
      </c>
      <c r="AR15" s="18">
        <v>0.129</v>
      </c>
      <c r="AS15" s="14"/>
      <c r="AT15" s="14"/>
      <c r="AU15" s="14"/>
      <c r="AV15" s="14"/>
      <c r="AW15" s="36">
        <v>1.362881420000004E-2</v>
      </c>
      <c r="AX15" s="18">
        <v>-1E-3</v>
      </c>
      <c r="AY15" s="18">
        <v>-1E-3</v>
      </c>
      <c r="AZ15" s="14"/>
      <c r="BA15" s="14"/>
      <c r="BB15" s="14"/>
      <c r="BC15" s="14"/>
      <c r="BD15" s="11"/>
      <c r="BE15" s="11"/>
      <c r="BF15" s="11"/>
    </row>
    <row r="16" spans="1:58" s="40" customFormat="1" ht="14.4" hidden="1" x14ac:dyDescent="0.3">
      <c r="G16" s="11"/>
      <c r="H16" s="11"/>
      <c r="I16" s="11"/>
      <c r="J16" s="11"/>
      <c r="K16" s="11"/>
      <c r="L16" s="11"/>
      <c r="M16" s="11"/>
      <c r="N16" s="11"/>
      <c r="O16" s="17">
        <v>1.34</v>
      </c>
      <c r="P16" s="17">
        <v>10</v>
      </c>
      <c r="Q16" s="14"/>
      <c r="R16" s="14"/>
      <c r="S16" s="14"/>
      <c r="T16" s="14"/>
      <c r="U16" s="36">
        <v>1.15933146</v>
      </c>
      <c r="V16" s="36">
        <v>0.70625193100000005</v>
      </c>
      <c r="W16" s="36">
        <v>1.1563766740000001</v>
      </c>
      <c r="X16" s="14"/>
      <c r="Y16" s="14"/>
      <c r="Z16" s="14"/>
      <c r="AA16" s="14"/>
      <c r="AB16" s="14"/>
      <c r="AC16" s="14">
        <v>12266</v>
      </c>
      <c r="AD16" s="18">
        <v>1</v>
      </c>
      <c r="AE16" s="18">
        <v>1</v>
      </c>
      <c r="AF16" s="18">
        <v>0.52521514892578125</v>
      </c>
      <c r="AG16" s="14">
        <v>61.119992799999999</v>
      </c>
      <c r="AH16" s="18">
        <v>0.39834480179999998</v>
      </c>
      <c r="AI16" s="14"/>
      <c r="AJ16" s="14"/>
      <c r="AK16" s="14"/>
      <c r="AL16" s="14"/>
      <c r="AM16" s="14"/>
      <c r="AN16" s="14"/>
      <c r="AO16" s="14"/>
      <c r="AP16" s="14"/>
      <c r="AQ16" s="18">
        <v>0.42310378879999999</v>
      </c>
      <c r="AR16" s="18">
        <v>0.22304174100000002</v>
      </c>
      <c r="AS16" s="14"/>
      <c r="AT16" s="14"/>
      <c r="AU16" s="14"/>
      <c r="AV16" s="14"/>
      <c r="AW16" s="36">
        <v>1.4742548471999999</v>
      </c>
      <c r="AX16" s="18">
        <v>0.91456946228631963</v>
      </c>
      <c r="AY16" s="18">
        <v>1</v>
      </c>
      <c r="AZ16" s="14"/>
      <c r="BA16" s="14"/>
      <c r="BB16" s="14"/>
      <c r="BC16" s="14"/>
      <c r="BD16" s="11"/>
      <c r="BE16" s="11"/>
      <c r="BF16" s="11"/>
    </row>
    <row r="17" spans="2:58" s="40" customFormat="1" ht="14.4" hidden="1" x14ac:dyDescent="0.3">
      <c r="G17" s="11"/>
      <c r="H17" s="11"/>
      <c r="I17" s="11"/>
      <c r="J17" s="11"/>
      <c r="K17" s="11"/>
      <c r="L17" s="11"/>
      <c r="M17" s="11"/>
      <c r="N17" s="11"/>
      <c r="O17" s="17">
        <v>7.7777777777777793E-3</v>
      </c>
      <c r="P17" s="17">
        <v>0.10101010101010101</v>
      </c>
      <c r="Q17" s="14"/>
      <c r="R17" s="14"/>
      <c r="S17" s="14"/>
      <c r="T17" s="14"/>
      <c r="U17" s="36">
        <v>3.2875883030303028E-3</v>
      </c>
      <c r="V17" s="36">
        <v>6.9483644343434348E-3</v>
      </c>
      <c r="W17" s="36">
        <v>1.1355401282828283E-2</v>
      </c>
      <c r="X17" s="14"/>
      <c r="Y17" s="14"/>
      <c r="Z17" s="14"/>
      <c r="AA17" s="14"/>
      <c r="AB17" s="14"/>
      <c r="AC17" s="14">
        <v>120.56566666666667</v>
      </c>
      <c r="AD17" s="18">
        <v>7.4733250165226481E-3</v>
      </c>
      <c r="AE17" s="18">
        <v>7.0435592718798706E-3</v>
      </c>
      <c r="AF17" s="18">
        <v>4.0983153358854427E-3</v>
      </c>
      <c r="AG17" s="14">
        <v>0.59858127320202026</v>
      </c>
      <c r="AH17" s="18">
        <v>3.3166141595959591E-3</v>
      </c>
      <c r="AI17" s="14"/>
      <c r="AJ17" s="14"/>
      <c r="AK17" s="14"/>
      <c r="AL17" s="14"/>
      <c r="AM17" s="14"/>
      <c r="AN17" s="14"/>
      <c r="AO17" s="14"/>
      <c r="AP17" s="14"/>
      <c r="AQ17" s="18">
        <v>2.5364019070707065E-3</v>
      </c>
      <c r="AR17" s="18">
        <v>9.4991657575757592E-4</v>
      </c>
      <c r="AS17" s="14"/>
      <c r="AT17" s="14"/>
      <c r="AU17" s="14"/>
      <c r="AV17" s="14"/>
      <c r="AW17" s="36">
        <v>1.4753798313131311E-2</v>
      </c>
      <c r="AX17" s="18">
        <v>9.2481763867305021E-3</v>
      </c>
      <c r="AY17" s="18">
        <v>1.0111111111111111E-2</v>
      </c>
      <c r="AZ17" s="14"/>
      <c r="BA17" s="14"/>
      <c r="BB17" s="14"/>
      <c r="BC17" s="14"/>
      <c r="BD17" s="11"/>
      <c r="BE17" s="11"/>
      <c r="BF17" s="11"/>
    </row>
    <row r="18" spans="2:58" s="40" customFormat="1" ht="14.4" hidden="1" x14ac:dyDescent="0.3">
      <c r="G18" s="11"/>
      <c r="H18" s="11"/>
      <c r="I18" s="11"/>
      <c r="J18" s="11"/>
      <c r="K18" s="11"/>
      <c r="L18" s="11"/>
      <c r="M18" s="11"/>
      <c r="N18" s="11"/>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1"/>
      <c r="BE18" s="11"/>
      <c r="BF18" s="11"/>
    </row>
    <row r="19" spans="2:58" s="40" customFormat="1" ht="14.4" x14ac:dyDescent="0.3">
      <c r="G19" s="18"/>
      <c r="H19" s="18"/>
      <c r="I19" s="18"/>
      <c r="J19" s="18"/>
      <c r="K19" s="18"/>
      <c r="L19" s="18"/>
      <c r="M19" s="18"/>
      <c r="N19" s="19"/>
      <c r="O19" s="20">
        <v>0.5</v>
      </c>
      <c r="P19" s="20">
        <v>0.5</v>
      </c>
      <c r="Q19" s="21"/>
      <c r="R19" s="21"/>
      <c r="S19" s="21"/>
      <c r="T19" s="22"/>
      <c r="U19" s="20">
        <v>0.33</v>
      </c>
      <c r="V19" s="20">
        <v>0.33</v>
      </c>
      <c r="W19" s="20">
        <v>0.33</v>
      </c>
      <c r="X19" s="21"/>
      <c r="Y19" s="21"/>
      <c r="Z19" s="21"/>
      <c r="AA19" s="21"/>
      <c r="AB19" s="22"/>
      <c r="AC19" s="20">
        <v>0.17</v>
      </c>
      <c r="AD19" s="20">
        <f t="shared" ref="AD19:AH19" si="3">1/6</f>
        <v>0.16666666666666666</v>
      </c>
      <c r="AE19" s="20">
        <f t="shared" si="3"/>
        <v>0.16666666666666666</v>
      </c>
      <c r="AF19" s="20">
        <f t="shared" si="3"/>
        <v>0.16666666666666666</v>
      </c>
      <c r="AG19" s="20">
        <f t="shared" si="3"/>
        <v>0.16666666666666666</v>
      </c>
      <c r="AH19" s="20">
        <f t="shared" si="3"/>
        <v>0.16666666666666666</v>
      </c>
      <c r="AI19" s="21"/>
      <c r="AJ19" s="21"/>
      <c r="AK19" s="21"/>
      <c r="AL19" s="21"/>
      <c r="AM19" s="21"/>
      <c r="AN19" s="21"/>
      <c r="AO19" s="21"/>
      <c r="AP19" s="22"/>
      <c r="AQ19" s="20">
        <v>0.5</v>
      </c>
      <c r="AR19" s="20">
        <v>0.5</v>
      </c>
      <c r="AS19" s="21"/>
      <c r="AT19" s="21"/>
      <c r="AU19" s="21"/>
      <c r="AV19" s="22"/>
      <c r="AW19" s="20">
        <v>0.33</v>
      </c>
      <c r="AX19" s="20">
        <v>0.33</v>
      </c>
      <c r="AY19" s="20">
        <v>0.33</v>
      </c>
      <c r="AZ19" s="21"/>
      <c r="BA19" s="21"/>
      <c r="BB19" s="21"/>
      <c r="BC19" s="21"/>
      <c r="BD19" s="11"/>
      <c r="BE19" s="11"/>
      <c r="BF19" s="11"/>
    </row>
    <row r="20" spans="2:58" s="40" customFormat="1" ht="14.4" x14ac:dyDescent="0.3">
      <c r="G20" s="23"/>
      <c r="H20" s="23"/>
      <c r="I20" s="23"/>
      <c r="J20" s="23"/>
      <c r="K20" s="23"/>
      <c r="L20" s="23"/>
      <c r="M20" s="23"/>
      <c r="N20" s="19"/>
      <c r="O20" s="24"/>
      <c r="P20" s="24"/>
      <c r="Q20" s="24"/>
      <c r="R20" s="24"/>
      <c r="S20" s="24"/>
      <c r="T20" s="22"/>
      <c r="U20" s="24"/>
      <c r="V20" s="24"/>
      <c r="W20" s="24"/>
      <c r="X20" s="24"/>
      <c r="Y20" s="24"/>
      <c r="Z20" s="24"/>
      <c r="AA20" s="25"/>
      <c r="AB20" s="22"/>
      <c r="AC20" s="24"/>
      <c r="AD20" s="24"/>
      <c r="AE20" s="24"/>
      <c r="AF20" s="24"/>
      <c r="AG20" s="24"/>
      <c r="AH20" s="24"/>
      <c r="AI20" s="24"/>
      <c r="AJ20" s="24"/>
      <c r="AK20" s="24"/>
      <c r="AL20" s="24"/>
      <c r="AM20" s="24"/>
      <c r="AN20" s="24"/>
      <c r="AO20" s="24"/>
      <c r="AP20" s="22"/>
      <c r="AQ20" s="24"/>
      <c r="AR20" s="24"/>
      <c r="AS20" s="24"/>
      <c r="AT20" s="24"/>
      <c r="AU20" s="24"/>
      <c r="AV20" s="22"/>
      <c r="AW20" s="24"/>
      <c r="AX20" s="24"/>
      <c r="AY20" s="24"/>
      <c r="AZ20" s="24"/>
      <c r="BA20" s="24"/>
      <c r="BB20" s="24"/>
      <c r="BC20" s="24"/>
      <c r="BD20" s="11"/>
      <c r="BE20" s="11"/>
      <c r="BF20" s="11"/>
    </row>
    <row r="21" spans="2:58" s="40" customFormat="1" ht="15" thickBot="1" x14ac:dyDescent="0.35">
      <c r="B21" s="7" t="s">
        <v>47</v>
      </c>
      <c r="C21" s="7" t="s">
        <v>48</v>
      </c>
      <c r="D21" s="5" t="s">
        <v>49</v>
      </c>
      <c r="E21" s="5" t="s">
        <v>52</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row>
    <row r="22" spans="2:58" s="40" customFormat="1" ht="14.4" x14ac:dyDescent="0.3">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row>
    <row r="23" spans="2:58" x14ac:dyDescent="0.3">
      <c r="B23" s="6" t="s">
        <v>54</v>
      </c>
      <c r="C23" s="6" t="s">
        <v>54</v>
      </c>
      <c r="D23" s="6" t="s">
        <v>246</v>
      </c>
      <c r="E23" s="6" t="s">
        <v>209</v>
      </c>
      <c r="G23" s="163">
        <v>0</v>
      </c>
      <c r="H23" s="39">
        <v>0</v>
      </c>
      <c r="I23" s="39">
        <v>1</v>
      </c>
      <c r="J23" s="39">
        <v>1</v>
      </c>
      <c r="K23" s="39">
        <v>1</v>
      </c>
      <c r="L23" s="26">
        <v>5.8845450258702449E-2</v>
      </c>
      <c r="M23" s="26"/>
      <c r="N23" s="27"/>
      <c r="O23" s="26">
        <v>0.67</v>
      </c>
      <c r="P23" s="26">
        <v>1</v>
      </c>
      <c r="Q23" s="28">
        <v>87</v>
      </c>
      <c r="R23" s="28">
        <v>90</v>
      </c>
      <c r="S23" s="28">
        <f t="shared" ref="S23:S54" si="4">IFERROR((Q23*$O$14+R23*$P$14)/SUM($O$14:$P$14),0)</f>
        <v>88.5</v>
      </c>
      <c r="T23" s="27"/>
      <c r="U23" s="26">
        <v>0.86779080799999997</v>
      </c>
      <c r="V23" s="29">
        <v>0.30668162799999998</v>
      </c>
      <c r="W23" s="29">
        <v>9.2755354999999998E-2</v>
      </c>
      <c r="X23" s="28">
        <v>90</v>
      </c>
      <c r="Y23" s="28">
        <v>59</v>
      </c>
      <c r="Z23" s="28">
        <v>95</v>
      </c>
      <c r="AA23" s="28">
        <f t="shared" ref="AA23:AA54" si="5">IFERROR((X23*$U$14+Y23*$V$14+Z23*$W$14)/SUM($U$14:$W$14),0)</f>
        <v>81.333333333333343</v>
      </c>
      <c r="AB23" s="27"/>
      <c r="AC23" s="28">
        <v>14267</v>
      </c>
      <c r="AD23" s="26">
        <v>0.94294524192810059</v>
      </c>
      <c r="AE23" s="26">
        <v>0.72558689117431641</v>
      </c>
      <c r="AF23" s="26">
        <v>0.28744655847549438</v>
      </c>
      <c r="AG23" s="26">
        <v>40.648141889999998</v>
      </c>
      <c r="AH23" s="26">
        <v>0.28856858530000001</v>
      </c>
      <c r="AI23" s="28">
        <v>100</v>
      </c>
      <c r="AJ23" s="28">
        <v>92</v>
      </c>
      <c r="AK23" s="28">
        <v>61</v>
      </c>
      <c r="AL23" s="28">
        <v>41</v>
      </c>
      <c r="AM23" s="28">
        <v>65</v>
      </c>
      <c r="AN23" s="28">
        <v>66</v>
      </c>
      <c r="AO23" s="28">
        <f t="shared" ref="AO23:AO54" si="6">IFERROR((AI23*$AC$14+AJ23*$AD$14+AK23*$AE$14+AL23*$AF$14+AM23*$AG$14+AN23*$AH$14)/SUM($AC$14:$AH$14),0)</f>
        <v>70.930232558139537</v>
      </c>
      <c r="AP23" s="27"/>
      <c r="AQ23" s="26">
        <v>0.3987753638</v>
      </c>
      <c r="AR23" s="26">
        <v>0.21307388230000002</v>
      </c>
      <c r="AS23" s="28">
        <v>90</v>
      </c>
      <c r="AT23" s="28">
        <v>89</v>
      </c>
      <c r="AU23" s="28">
        <f t="shared" ref="AU23:AU54" si="7">IFERROR((AS23*$AQ$14+AT23*$AR$14)/SUM($AQ$14:$AR$14),0)</f>
        <v>89.5</v>
      </c>
      <c r="AV23" s="30"/>
      <c r="AW23" s="26">
        <v>1.2682694231</v>
      </c>
      <c r="AX23" s="31">
        <v>0</v>
      </c>
      <c r="AY23" s="31">
        <v>0</v>
      </c>
      <c r="AZ23" s="28">
        <v>86</v>
      </c>
      <c r="BA23" s="28">
        <v>99</v>
      </c>
      <c r="BB23" s="28">
        <v>99</v>
      </c>
      <c r="BC23" s="28">
        <f t="shared" ref="BC23:BC54" si="8">IFERROR(IF(AY23="&lt;Null&gt;",(AZ23*$AW$14+BA23*$AX$14)/SUM($AW$14:$AX$14),(AZ23*$AW$14+BA23*$AX$14+BB23*$AY$14)/SUM($AW$14:$AY$14)),0)</f>
        <v>94.666666666666671</v>
      </c>
      <c r="BD23" s="32"/>
      <c r="BE23" s="26">
        <f>(S23*$S$14+AA23*$AA$14+AO23*$AO$14+AU23*$AU$14+BC23*$BC$14)/SUM($S$14,$AA$14,$AO$14,$AU$14,$BC$14)</f>
        <v>84.986046511627904</v>
      </c>
      <c r="BF23" s="33">
        <f t="shared" ref="BF23:BF54" si="9">IFERROR(RANK(BE23,BE$23:BE$81,0),"")</f>
        <v>1</v>
      </c>
    </row>
    <row r="24" spans="2:58" x14ac:dyDescent="0.3">
      <c r="B24" s="6" t="s">
        <v>55</v>
      </c>
      <c r="C24" s="6" t="s">
        <v>55</v>
      </c>
      <c r="D24" s="6" t="s">
        <v>271</v>
      </c>
      <c r="E24" s="6" t="s">
        <v>217</v>
      </c>
      <c r="G24" s="162">
        <v>1.5</v>
      </c>
      <c r="H24" s="39">
        <v>0</v>
      </c>
      <c r="I24" s="39">
        <v>1</v>
      </c>
      <c r="J24" s="39">
        <v>2.5</v>
      </c>
      <c r="K24" s="39">
        <v>2</v>
      </c>
      <c r="L24" s="26">
        <v>0.34997467623384143</v>
      </c>
      <c r="M24" s="26"/>
      <c r="O24" s="26">
        <v>0.87</v>
      </c>
      <c r="P24" s="26">
        <v>0</v>
      </c>
      <c r="Q24" s="28">
        <v>61</v>
      </c>
      <c r="R24" s="28">
        <v>100</v>
      </c>
      <c r="S24" s="28">
        <f t="shared" si="4"/>
        <v>80.5</v>
      </c>
      <c r="U24" s="26">
        <v>0.85212102999999995</v>
      </c>
      <c r="V24" s="29">
        <v>0.478968591</v>
      </c>
      <c r="W24" s="29">
        <v>0.195295893</v>
      </c>
      <c r="X24" s="28">
        <v>95</v>
      </c>
      <c r="Y24" s="28">
        <v>34</v>
      </c>
      <c r="Z24" s="28">
        <v>86</v>
      </c>
      <c r="AA24" s="28">
        <f t="shared" si="5"/>
        <v>71.666666666666671</v>
      </c>
      <c r="AB24" s="27"/>
      <c r="AC24" s="28">
        <v>6475</v>
      </c>
      <c r="AD24" s="26">
        <v>0.96787643432617188</v>
      </c>
      <c r="AE24" s="26">
        <v>0.74801170825958252</v>
      </c>
      <c r="AF24" s="26">
        <v>0.28664091229438782</v>
      </c>
      <c r="AG24" s="26">
        <v>45.95304986</v>
      </c>
      <c r="AH24" s="26">
        <v>0.36607504609999997</v>
      </c>
      <c r="AI24" s="28">
        <v>51</v>
      </c>
      <c r="AJ24" s="28">
        <v>95</v>
      </c>
      <c r="AK24" s="28">
        <v>64</v>
      </c>
      <c r="AL24" s="28">
        <v>41</v>
      </c>
      <c r="AM24" s="28">
        <v>74</v>
      </c>
      <c r="AN24" s="28">
        <v>90</v>
      </c>
      <c r="AO24" s="28">
        <f t="shared" si="6"/>
        <v>69.106312292358808</v>
      </c>
      <c r="AQ24" s="26">
        <v>0.42310378879999999</v>
      </c>
      <c r="AR24" s="26">
        <v>0.21214070029999998</v>
      </c>
      <c r="AS24" s="28">
        <v>99</v>
      </c>
      <c r="AT24" s="28">
        <v>88</v>
      </c>
      <c r="AU24" s="28">
        <f t="shared" si="7"/>
        <v>93.5</v>
      </c>
      <c r="AW24" s="26">
        <v>1.2986194130000002</v>
      </c>
      <c r="AX24" s="31">
        <v>7.3205075912093867E-2</v>
      </c>
      <c r="AY24" s="31">
        <v>0</v>
      </c>
      <c r="AZ24" s="28">
        <v>88</v>
      </c>
      <c r="BA24" s="28">
        <v>91</v>
      </c>
      <c r="BB24" s="28">
        <v>99</v>
      </c>
      <c r="BC24" s="28">
        <f t="shared" si="8"/>
        <v>92.666666666666671</v>
      </c>
      <c r="BE24" s="26">
        <f>(S24*$S$14+AA24*$AA$14+AO24*$AO$14+AU24*$AU$14+BC24*$BC$14)/SUM($S$14,$AA$14,$AO$14,$AU$14,$BC$14)</f>
        <v>81.487929125138436</v>
      </c>
      <c r="BF24" s="33">
        <f t="shared" si="9"/>
        <v>2</v>
      </c>
    </row>
    <row r="25" spans="2:58" x14ac:dyDescent="0.3">
      <c r="B25" s="6" t="s">
        <v>56</v>
      </c>
      <c r="C25" s="6" t="s">
        <v>56</v>
      </c>
      <c r="D25" s="6" t="s">
        <v>229</v>
      </c>
      <c r="E25" s="6" t="s">
        <v>200</v>
      </c>
      <c r="G25" s="39">
        <v>6</v>
      </c>
      <c r="H25" s="39">
        <v>2</v>
      </c>
      <c r="I25" s="39">
        <v>1</v>
      </c>
      <c r="J25" s="39">
        <v>9</v>
      </c>
      <c r="K25" s="39">
        <v>3</v>
      </c>
      <c r="L25" s="26">
        <v>3.5419410906665143</v>
      </c>
      <c r="M25" s="26" t="s">
        <v>557</v>
      </c>
      <c r="N25" s="27"/>
      <c r="O25" s="26">
        <v>0.7</v>
      </c>
      <c r="P25" s="26">
        <v>7</v>
      </c>
      <c r="Q25" s="28">
        <v>83</v>
      </c>
      <c r="R25" s="28">
        <v>30</v>
      </c>
      <c r="S25" s="28">
        <f t="shared" si="4"/>
        <v>56.5</v>
      </c>
      <c r="T25" s="27"/>
      <c r="U25" s="26">
        <v>0.83793734499999994</v>
      </c>
      <c r="V25" s="29">
        <v>0.42567141600000002</v>
      </c>
      <c r="W25" s="29">
        <v>0.196725015</v>
      </c>
      <c r="X25" s="28">
        <v>99</v>
      </c>
      <c r="Y25" s="28">
        <v>42</v>
      </c>
      <c r="Z25" s="28">
        <v>86</v>
      </c>
      <c r="AA25" s="28">
        <f t="shared" si="5"/>
        <v>75.666666666666657</v>
      </c>
      <c r="AB25" s="27"/>
      <c r="AC25" s="28">
        <v>7915</v>
      </c>
      <c r="AD25" s="26">
        <v>0.96929877996444702</v>
      </c>
      <c r="AE25" s="26">
        <v>0.72602254152297974</v>
      </c>
      <c r="AF25" s="26">
        <v>0.27820593118667603</v>
      </c>
      <c r="AG25" s="26">
        <v>43.19974775</v>
      </c>
      <c r="AH25" s="26">
        <v>0.34278708410000003</v>
      </c>
      <c r="AI25" s="28">
        <v>63</v>
      </c>
      <c r="AJ25" s="28">
        <v>95</v>
      </c>
      <c r="AK25" s="28">
        <v>61</v>
      </c>
      <c r="AL25" s="28">
        <v>39</v>
      </c>
      <c r="AM25" s="28">
        <v>70</v>
      </c>
      <c r="AN25" s="28">
        <v>83</v>
      </c>
      <c r="AO25" s="28">
        <f t="shared" si="6"/>
        <v>68.481727574750835</v>
      </c>
      <c r="AP25" s="27"/>
      <c r="AQ25" s="26">
        <v>0.42254831709999996</v>
      </c>
      <c r="AR25" s="26">
        <v>0.2102318356</v>
      </c>
      <c r="AS25" s="28">
        <v>99</v>
      </c>
      <c r="AT25" s="28">
        <v>86</v>
      </c>
      <c r="AU25" s="28">
        <f t="shared" si="7"/>
        <v>92.5</v>
      </c>
      <c r="AV25" s="30"/>
      <c r="AW25" s="26">
        <v>1.3029942212000001</v>
      </c>
      <c r="AX25" s="31">
        <v>8.740226979032149E-3</v>
      </c>
      <c r="AY25" s="31">
        <v>0</v>
      </c>
      <c r="AZ25" s="28">
        <v>88</v>
      </c>
      <c r="BA25" s="28">
        <v>98</v>
      </c>
      <c r="BB25" s="28">
        <v>99</v>
      </c>
      <c r="BC25" s="28">
        <f t="shared" si="8"/>
        <v>95.000000000000014</v>
      </c>
      <c r="BD25" s="32"/>
      <c r="BE25" s="26">
        <f>(S25*$S$14+AA25*$AA$14+AO25*$AO$14+AU25*$AU$14+BC25*$BC$14)/SUM($S$14,$AA$14,$AO$14,$AU$14,$BC$14)</f>
        <v>77.62967884828349</v>
      </c>
      <c r="BF25" s="33">
        <f t="shared" si="9"/>
        <v>3</v>
      </c>
    </row>
    <row r="26" spans="2:58" x14ac:dyDescent="0.3">
      <c r="B26" s="6" t="s">
        <v>57</v>
      </c>
      <c r="C26" s="6" t="s">
        <v>57</v>
      </c>
      <c r="D26" s="6" t="s">
        <v>272</v>
      </c>
      <c r="E26" s="6" t="s">
        <v>209</v>
      </c>
      <c r="G26" s="39">
        <v>1</v>
      </c>
      <c r="H26" s="39">
        <v>0</v>
      </c>
      <c r="I26" s="39">
        <v>0</v>
      </c>
      <c r="J26" s="39">
        <v>1</v>
      </c>
      <c r="K26" s="39">
        <v>2</v>
      </c>
      <c r="L26" s="26">
        <v>0.14131713724831318</v>
      </c>
      <c r="M26" s="26"/>
      <c r="O26" s="26">
        <v>0.89</v>
      </c>
      <c r="P26" s="26">
        <v>0</v>
      </c>
      <c r="Q26" s="28">
        <v>58</v>
      </c>
      <c r="R26" s="28">
        <v>100</v>
      </c>
      <c r="S26" s="28">
        <f t="shared" si="4"/>
        <v>79</v>
      </c>
      <c r="U26" s="26">
        <v>0.84728607</v>
      </c>
      <c r="V26" s="29">
        <v>0.266099855</v>
      </c>
      <c r="W26" s="29">
        <v>0.10694480000000001</v>
      </c>
      <c r="X26" s="28">
        <v>96</v>
      </c>
      <c r="Y26" s="28">
        <v>65</v>
      </c>
      <c r="Z26" s="28">
        <v>94</v>
      </c>
      <c r="AA26" s="28">
        <f t="shared" si="5"/>
        <v>85</v>
      </c>
      <c r="AB26" s="27"/>
      <c r="AC26" s="28">
        <v>14417</v>
      </c>
      <c r="AD26" s="26">
        <v>0.9424290657043457</v>
      </c>
      <c r="AE26" s="26">
        <v>0.71516549587249756</v>
      </c>
      <c r="AF26" s="26">
        <v>0.26829436421394348</v>
      </c>
      <c r="AG26" s="26">
        <v>39.03454627</v>
      </c>
      <c r="AH26" s="26">
        <v>0.26456337639999999</v>
      </c>
      <c r="AI26" s="28">
        <v>100</v>
      </c>
      <c r="AJ26" s="28">
        <v>92</v>
      </c>
      <c r="AK26" s="28">
        <v>59</v>
      </c>
      <c r="AL26" s="28">
        <v>37</v>
      </c>
      <c r="AM26" s="28">
        <v>63</v>
      </c>
      <c r="AN26" s="28">
        <v>59</v>
      </c>
      <c r="AO26" s="28">
        <f t="shared" si="6"/>
        <v>68.438538205980066</v>
      </c>
      <c r="AQ26" s="26">
        <v>0.38470819839999998</v>
      </c>
      <c r="AR26" s="26">
        <v>0.19923874789999999</v>
      </c>
      <c r="AS26" s="28">
        <v>84</v>
      </c>
      <c r="AT26" s="28">
        <v>74</v>
      </c>
      <c r="AU26" s="28">
        <f t="shared" si="7"/>
        <v>79</v>
      </c>
      <c r="AW26" s="26">
        <v>1.2289449569999999</v>
      </c>
      <c r="AX26" s="31">
        <v>0.30719239431664169</v>
      </c>
      <c r="AY26" s="31" t="s">
        <v>364</v>
      </c>
      <c r="AZ26" s="28">
        <v>83</v>
      </c>
      <c r="BA26" s="28">
        <v>66</v>
      </c>
      <c r="BB26" s="28">
        <v>0</v>
      </c>
      <c r="BC26" s="28">
        <f t="shared" si="8"/>
        <v>74.5</v>
      </c>
      <c r="BE26" s="26">
        <f>(S26*$S$14+AA26*$AA$14+AO26*$AO$14+AU26*$AU$14+BC26*$BC$14)/SUM($S$14,$AA$14,$AO$14,$AU$14,$BC$14)</f>
        <v>77.187707641196013</v>
      </c>
      <c r="BF26" s="33">
        <f t="shared" si="9"/>
        <v>4</v>
      </c>
    </row>
    <row r="27" spans="2:58" x14ac:dyDescent="0.3">
      <c r="B27" s="6" t="s">
        <v>58</v>
      </c>
      <c r="C27" s="6" t="s">
        <v>58</v>
      </c>
      <c r="D27" s="6" t="s">
        <v>262</v>
      </c>
      <c r="E27" s="6" t="s">
        <v>200</v>
      </c>
      <c r="G27" s="39">
        <v>1</v>
      </c>
      <c r="H27" s="39">
        <v>0</v>
      </c>
      <c r="I27" s="39">
        <v>1</v>
      </c>
      <c r="J27" s="39">
        <v>2</v>
      </c>
      <c r="K27" s="39">
        <v>0</v>
      </c>
      <c r="L27" s="26">
        <v>3.1629738756411991</v>
      </c>
      <c r="M27" s="26"/>
      <c r="O27" s="26">
        <v>1</v>
      </c>
      <c r="P27" s="26">
        <v>0</v>
      </c>
      <c r="Q27" s="28">
        <v>44</v>
      </c>
      <c r="R27" s="28">
        <v>100</v>
      </c>
      <c r="S27" s="28">
        <f t="shared" si="4"/>
        <v>72</v>
      </c>
      <c r="U27" s="26">
        <v>0.905331463</v>
      </c>
      <c r="V27" s="29">
        <v>0.38041761800000001</v>
      </c>
      <c r="W27" s="29">
        <v>0.19240236999999999</v>
      </c>
      <c r="X27" s="28">
        <v>79</v>
      </c>
      <c r="Y27" s="28">
        <v>48</v>
      </c>
      <c r="Z27" s="28">
        <v>86</v>
      </c>
      <c r="AA27" s="28">
        <f t="shared" si="5"/>
        <v>70.999999999999986</v>
      </c>
      <c r="AB27" s="27"/>
      <c r="AC27" s="28">
        <v>4166</v>
      </c>
      <c r="AD27" s="26">
        <v>0.97095537185668945</v>
      </c>
      <c r="AE27" s="26">
        <v>0.8097112774848938</v>
      </c>
      <c r="AF27" s="26">
        <v>0.28804609179496765</v>
      </c>
      <c r="AG27" s="26">
        <v>38.471437229999999</v>
      </c>
      <c r="AH27" s="26">
        <v>0.28059170089999996</v>
      </c>
      <c r="AI27" s="28">
        <v>32</v>
      </c>
      <c r="AJ27" s="28">
        <v>96</v>
      </c>
      <c r="AK27" s="28">
        <v>72</v>
      </c>
      <c r="AL27" s="28">
        <v>42</v>
      </c>
      <c r="AM27" s="28">
        <v>62</v>
      </c>
      <c r="AN27" s="28">
        <v>64</v>
      </c>
      <c r="AO27" s="28">
        <f t="shared" si="6"/>
        <v>61.235880398671092</v>
      </c>
      <c r="AQ27" s="26">
        <v>0.42029310700000005</v>
      </c>
      <c r="AR27" s="26">
        <v>0.20798656640000002</v>
      </c>
      <c r="AS27" s="28">
        <v>98</v>
      </c>
      <c r="AT27" s="28">
        <v>84</v>
      </c>
      <c r="AU27" s="28">
        <f t="shared" si="7"/>
        <v>91</v>
      </c>
      <c r="AW27" s="26">
        <v>1.1163657526999999</v>
      </c>
      <c r="AX27" s="31">
        <v>2.531230449135435E-2</v>
      </c>
      <c r="AY27" s="31">
        <v>0</v>
      </c>
      <c r="AZ27" s="28">
        <v>75</v>
      </c>
      <c r="BA27" s="28">
        <v>97</v>
      </c>
      <c r="BB27" s="28">
        <v>99</v>
      </c>
      <c r="BC27" s="28">
        <f t="shared" si="8"/>
        <v>90.333333333333343</v>
      </c>
      <c r="BE27" s="26">
        <f>(S27*$S$14+AA27*$AA$14+AO27*$AO$14+AU27*$AU$14+BC27*$BC$14)/SUM($S$14,$AA$14,$AO$14,$AU$14,$BC$14)</f>
        <v>77.113842746400877</v>
      </c>
      <c r="BF27" s="33">
        <f t="shared" si="9"/>
        <v>5</v>
      </c>
    </row>
    <row r="28" spans="2:58" x14ac:dyDescent="0.3">
      <c r="B28" s="6" t="s">
        <v>59</v>
      </c>
      <c r="C28" s="6" t="s">
        <v>59</v>
      </c>
      <c r="D28" s="6" t="s">
        <v>270</v>
      </c>
      <c r="E28" s="6" t="s">
        <v>209</v>
      </c>
      <c r="G28" s="39">
        <v>4</v>
      </c>
      <c r="H28" s="39">
        <v>0</v>
      </c>
      <c r="I28" s="39">
        <v>3</v>
      </c>
      <c r="J28" s="39">
        <v>7</v>
      </c>
      <c r="K28" s="39">
        <v>3</v>
      </c>
      <c r="L28" s="26">
        <v>1.5663576629757885</v>
      </c>
      <c r="M28" s="26"/>
      <c r="O28" s="26">
        <v>1</v>
      </c>
      <c r="P28" s="26">
        <v>2</v>
      </c>
      <c r="Q28" s="28">
        <v>44</v>
      </c>
      <c r="R28" s="28">
        <v>80</v>
      </c>
      <c r="S28" s="28">
        <f t="shared" si="4"/>
        <v>62</v>
      </c>
      <c r="U28" s="26">
        <v>0.85848115300000005</v>
      </c>
      <c r="V28" s="29">
        <v>0.36898098200000001</v>
      </c>
      <c r="W28" s="29">
        <v>9.0093949000000006E-2</v>
      </c>
      <c r="X28" s="28">
        <v>93</v>
      </c>
      <c r="Y28" s="28">
        <v>50</v>
      </c>
      <c r="Z28" s="28">
        <v>95</v>
      </c>
      <c r="AA28" s="28">
        <f t="shared" si="5"/>
        <v>79.333333333333329</v>
      </c>
      <c r="AB28" s="27"/>
      <c r="AC28" s="28">
        <v>9634</v>
      </c>
      <c r="AD28" s="26">
        <v>0.93076604604721069</v>
      </c>
      <c r="AE28" s="26">
        <v>0.77752977609634399</v>
      </c>
      <c r="AF28" s="26">
        <v>0.263649582862854</v>
      </c>
      <c r="AG28" s="26">
        <v>49.008514499999997</v>
      </c>
      <c r="AH28" s="26">
        <v>0.36547850650000002</v>
      </c>
      <c r="AI28" s="28">
        <v>78</v>
      </c>
      <c r="AJ28" s="28">
        <v>90</v>
      </c>
      <c r="AK28" s="28">
        <v>68</v>
      </c>
      <c r="AL28" s="28">
        <v>36</v>
      </c>
      <c r="AM28" s="28">
        <v>79</v>
      </c>
      <c r="AN28" s="28">
        <v>90</v>
      </c>
      <c r="AO28" s="28">
        <f t="shared" si="6"/>
        <v>73.514950166112953</v>
      </c>
      <c r="AQ28" s="26">
        <v>0.40530175290000003</v>
      </c>
      <c r="AR28" s="26">
        <v>0.2163334059</v>
      </c>
      <c r="AS28" s="28">
        <v>92</v>
      </c>
      <c r="AT28" s="28">
        <v>92</v>
      </c>
      <c r="AU28" s="28">
        <f t="shared" si="7"/>
        <v>92</v>
      </c>
      <c r="AW28" s="26">
        <v>1.3162208363000001</v>
      </c>
      <c r="AX28" s="31">
        <v>0.31803969529201004</v>
      </c>
      <c r="AY28" s="31" t="s">
        <v>364</v>
      </c>
      <c r="AZ28" s="28">
        <v>89</v>
      </c>
      <c r="BA28" s="28">
        <v>65</v>
      </c>
      <c r="BB28" s="28">
        <v>0</v>
      </c>
      <c r="BC28" s="28">
        <f t="shared" si="8"/>
        <v>77</v>
      </c>
      <c r="BE28" s="26">
        <f>(S28*$S$14+AA28*$AA$14+AO28*$AO$14+AU28*$AU$14+BC28*$BC$14)/SUM($S$14,$AA$14,$AO$14,$AU$14,$BC$14)</f>
        <v>76.769656699889254</v>
      </c>
      <c r="BF28" s="33">
        <f t="shared" si="9"/>
        <v>6</v>
      </c>
    </row>
    <row r="29" spans="2:58" x14ac:dyDescent="0.3">
      <c r="B29" s="6" t="s">
        <v>60</v>
      </c>
      <c r="C29" s="6" t="s">
        <v>60</v>
      </c>
      <c r="D29" s="6" t="s">
        <v>269</v>
      </c>
      <c r="E29" s="6" t="s">
        <v>200</v>
      </c>
      <c r="G29" s="39">
        <v>0</v>
      </c>
      <c r="H29" s="39">
        <v>0</v>
      </c>
      <c r="I29" s="39">
        <v>3</v>
      </c>
      <c r="J29" s="39">
        <v>3</v>
      </c>
      <c r="K29" s="39">
        <v>2</v>
      </c>
      <c r="L29" s="26">
        <v>5.3513702782895454</v>
      </c>
      <c r="M29" s="26" t="s">
        <v>557</v>
      </c>
      <c r="O29" s="26">
        <v>0.6</v>
      </c>
      <c r="P29" s="26">
        <v>0</v>
      </c>
      <c r="Q29" s="28">
        <v>96</v>
      </c>
      <c r="R29" s="28">
        <v>100</v>
      </c>
      <c r="S29" s="28">
        <f t="shared" si="4"/>
        <v>98</v>
      </c>
      <c r="U29" s="26">
        <v>0.87539276300000002</v>
      </c>
      <c r="V29" s="29">
        <v>0.271556729</v>
      </c>
      <c r="W29" s="29">
        <v>0.19798863</v>
      </c>
      <c r="X29" s="28">
        <v>88</v>
      </c>
      <c r="Y29" s="28">
        <v>64</v>
      </c>
      <c r="Z29" s="28">
        <v>86</v>
      </c>
      <c r="AA29" s="28">
        <f t="shared" si="5"/>
        <v>79.333333333333343</v>
      </c>
      <c r="AB29" s="27"/>
      <c r="AC29" s="28">
        <v>4399</v>
      </c>
      <c r="AD29" s="26">
        <v>0.90884292125701904</v>
      </c>
      <c r="AE29" s="26">
        <v>0.6863446831703186</v>
      </c>
      <c r="AF29" s="26">
        <v>0.3212093710899353</v>
      </c>
      <c r="AG29" s="26">
        <v>29.391000819999999</v>
      </c>
      <c r="AH29" s="26">
        <v>0.23694769900000001</v>
      </c>
      <c r="AI29" s="28">
        <v>34</v>
      </c>
      <c r="AJ29" s="28">
        <v>87</v>
      </c>
      <c r="AK29" s="28">
        <v>55</v>
      </c>
      <c r="AL29" s="28">
        <v>50</v>
      </c>
      <c r="AM29" s="28">
        <v>46</v>
      </c>
      <c r="AN29" s="28">
        <v>51</v>
      </c>
      <c r="AO29" s="28">
        <f t="shared" si="6"/>
        <v>53.767441860465119</v>
      </c>
      <c r="AQ29" s="26">
        <v>0.38844944440000001</v>
      </c>
      <c r="AR29" s="26">
        <v>0.21284224800000001</v>
      </c>
      <c r="AS29" s="28">
        <v>86</v>
      </c>
      <c r="AT29" s="28">
        <v>89</v>
      </c>
      <c r="AU29" s="28">
        <f t="shared" si="7"/>
        <v>87.5</v>
      </c>
      <c r="AW29" s="26">
        <v>1.0911110637000001</v>
      </c>
      <c r="AX29" s="31">
        <v>0.112307662377577</v>
      </c>
      <c r="AY29" s="31">
        <v>0.66666700000000001</v>
      </c>
      <c r="AZ29" s="28">
        <v>74</v>
      </c>
      <c r="BA29" s="28">
        <v>87</v>
      </c>
      <c r="BB29" s="28">
        <v>33</v>
      </c>
      <c r="BC29" s="28">
        <f t="shared" si="8"/>
        <v>64.666666666666671</v>
      </c>
      <c r="BE29" s="26">
        <f>(S29*$S$14+AA29*$AA$14+AO29*$AO$14+AU29*$AU$14+BC29*$BC$14)/SUM($S$14,$AA$14,$AO$14,$AU$14,$BC$14)</f>
        <v>76.653488372093022</v>
      </c>
      <c r="BF29" s="33">
        <f t="shared" si="9"/>
        <v>7</v>
      </c>
    </row>
    <row r="30" spans="2:58" x14ac:dyDescent="0.3">
      <c r="B30" s="6" t="s">
        <v>61</v>
      </c>
      <c r="C30" s="6" t="s">
        <v>61</v>
      </c>
      <c r="D30" s="6" t="s">
        <v>218</v>
      </c>
      <c r="E30" s="6" t="s">
        <v>215</v>
      </c>
      <c r="G30" s="39">
        <v>5</v>
      </c>
      <c r="H30" s="39">
        <v>0</v>
      </c>
      <c r="I30" s="39">
        <v>0</v>
      </c>
      <c r="J30" s="39">
        <v>5</v>
      </c>
      <c r="K30" s="39">
        <v>2</v>
      </c>
      <c r="L30" s="26">
        <v>1.9960260851075866</v>
      </c>
      <c r="M30" s="26"/>
      <c r="N30" s="27"/>
      <c r="O30" s="26">
        <v>0.81</v>
      </c>
      <c r="P30" s="26">
        <v>6</v>
      </c>
      <c r="Q30" s="28">
        <v>69</v>
      </c>
      <c r="R30" s="28">
        <v>40</v>
      </c>
      <c r="S30" s="28">
        <f t="shared" si="4"/>
        <v>54.5</v>
      </c>
      <c r="T30" s="27"/>
      <c r="U30" s="26">
        <v>0.88059763899999999</v>
      </c>
      <c r="V30" s="29">
        <v>0.35613994300000001</v>
      </c>
      <c r="W30" s="29">
        <v>0.117178424</v>
      </c>
      <c r="X30" s="28">
        <v>86</v>
      </c>
      <c r="Y30" s="28">
        <v>52</v>
      </c>
      <c r="Z30" s="28">
        <v>93</v>
      </c>
      <c r="AA30" s="28">
        <f t="shared" si="5"/>
        <v>77</v>
      </c>
      <c r="AB30" s="27"/>
      <c r="AC30" s="28">
        <v>11866</v>
      </c>
      <c r="AD30" s="26">
        <v>0.93114781379699707</v>
      </c>
      <c r="AE30" s="26">
        <v>0.75215572118759155</v>
      </c>
      <c r="AF30" s="26">
        <v>0.28375190496444702</v>
      </c>
      <c r="AG30" s="26">
        <v>42.499916419999998</v>
      </c>
      <c r="AH30" s="26">
        <v>0.30426309730000001</v>
      </c>
      <c r="AI30" s="28">
        <v>96</v>
      </c>
      <c r="AJ30" s="28">
        <v>90</v>
      </c>
      <c r="AK30" s="28">
        <v>64</v>
      </c>
      <c r="AL30" s="28">
        <v>41</v>
      </c>
      <c r="AM30" s="28">
        <v>68</v>
      </c>
      <c r="AN30" s="28">
        <v>71</v>
      </c>
      <c r="AO30" s="28">
        <f t="shared" si="6"/>
        <v>71.747508305647855</v>
      </c>
      <c r="AP30" s="27"/>
      <c r="AQ30" s="26">
        <v>0.40483693729999998</v>
      </c>
      <c r="AR30" s="26">
        <v>0.22201357489999998</v>
      </c>
      <c r="AS30" s="28">
        <v>92</v>
      </c>
      <c r="AT30" s="28">
        <v>98</v>
      </c>
      <c r="AU30" s="28">
        <f t="shared" si="7"/>
        <v>95</v>
      </c>
      <c r="AV30" s="30"/>
      <c r="AW30" s="26">
        <v>1.3767054635</v>
      </c>
      <c r="AX30" s="31">
        <v>4.6528493184626291E-2</v>
      </c>
      <c r="AY30" s="31">
        <v>0.33333299999999999</v>
      </c>
      <c r="AZ30" s="28">
        <v>93</v>
      </c>
      <c r="BA30" s="28">
        <v>94</v>
      </c>
      <c r="BB30" s="28">
        <v>66</v>
      </c>
      <c r="BC30" s="28">
        <f t="shared" si="8"/>
        <v>84.333333333333343</v>
      </c>
      <c r="BD30" s="32"/>
      <c r="BE30" s="26">
        <f>(S30*$S$14+AA30*$AA$14+AO30*$AO$14+AU30*$AU$14+BC30*$BC$14)/SUM($S$14,$AA$14,$AO$14,$AU$14,$BC$14)</f>
        <v>76.516168327796237</v>
      </c>
      <c r="BF30" s="33">
        <f t="shared" si="9"/>
        <v>8</v>
      </c>
    </row>
    <row r="31" spans="2:58" x14ac:dyDescent="0.3">
      <c r="B31" s="6" t="s">
        <v>62</v>
      </c>
      <c r="C31" s="6" t="s">
        <v>62</v>
      </c>
      <c r="D31" s="6" t="s">
        <v>219</v>
      </c>
      <c r="E31" s="6" t="s">
        <v>215</v>
      </c>
      <c r="G31" s="39">
        <v>4</v>
      </c>
      <c r="H31" s="39">
        <v>2</v>
      </c>
      <c r="I31" s="39">
        <v>0</v>
      </c>
      <c r="J31" s="39">
        <v>6</v>
      </c>
      <c r="K31" s="39">
        <v>1</v>
      </c>
      <c r="L31" s="26">
        <v>1.8619256208084189</v>
      </c>
      <c r="M31" s="26"/>
      <c r="N31" s="27"/>
      <c r="O31" s="26">
        <v>0.56999999999999995</v>
      </c>
      <c r="P31" s="26">
        <v>6</v>
      </c>
      <c r="Q31" s="28">
        <v>100</v>
      </c>
      <c r="R31" s="28">
        <v>40</v>
      </c>
      <c r="S31" s="28">
        <f t="shared" si="4"/>
        <v>70</v>
      </c>
      <c r="T31" s="27"/>
      <c r="U31" s="26">
        <v>0.846434032</v>
      </c>
      <c r="V31" s="29">
        <v>0.27982456900000002</v>
      </c>
      <c r="W31" s="29">
        <v>9.7832163E-2</v>
      </c>
      <c r="X31" s="28">
        <v>97</v>
      </c>
      <c r="Y31" s="28">
        <v>63</v>
      </c>
      <c r="Z31" s="28">
        <v>95</v>
      </c>
      <c r="AA31" s="28">
        <f t="shared" si="5"/>
        <v>85</v>
      </c>
      <c r="AB31" s="27"/>
      <c r="AC31" s="28">
        <v>16355</v>
      </c>
      <c r="AD31" s="26">
        <v>0.94411492347717285</v>
      </c>
      <c r="AE31" s="26">
        <v>0.72699594497680664</v>
      </c>
      <c r="AF31" s="26">
        <v>0.26841944456100464</v>
      </c>
      <c r="AG31" s="26">
        <v>41.738548790000003</v>
      </c>
      <c r="AH31" s="26">
        <v>0.29110399189999997</v>
      </c>
      <c r="AI31" s="28">
        <v>100</v>
      </c>
      <c r="AJ31" s="28">
        <v>92</v>
      </c>
      <c r="AK31" s="28">
        <v>61</v>
      </c>
      <c r="AL31" s="28">
        <v>37</v>
      </c>
      <c r="AM31" s="28">
        <v>67</v>
      </c>
      <c r="AN31" s="28">
        <v>67</v>
      </c>
      <c r="AO31" s="28">
        <f t="shared" si="6"/>
        <v>70.7641196013289</v>
      </c>
      <c r="AP31" s="27"/>
      <c r="AQ31" s="26">
        <v>0.39656294670000003</v>
      </c>
      <c r="AR31" s="26">
        <v>0.2034841332</v>
      </c>
      <c r="AS31" s="28">
        <v>89</v>
      </c>
      <c r="AT31" s="28">
        <v>79</v>
      </c>
      <c r="AU31" s="28">
        <f t="shared" si="7"/>
        <v>84</v>
      </c>
      <c r="AV31" s="30"/>
      <c r="AW31" s="26">
        <v>1.2689931160000001</v>
      </c>
      <c r="AX31" s="31">
        <v>3.2679717172842265E-2</v>
      </c>
      <c r="AY31" s="31">
        <v>0.66666700000000001</v>
      </c>
      <c r="AZ31" s="28">
        <v>86</v>
      </c>
      <c r="BA31" s="28">
        <v>96</v>
      </c>
      <c r="BB31" s="28">
        <v>33</v>
      </c>
      <c r="BC31" s="28">
        <f t="shared" si="8"/>
        <v>71.666666666666671</v>
      </c>
      <c r="BD31" s="32"/>
      <c r="BE31" s="26">
        <f>(S31*$S$14+AA31*$AA$14+AO31*$AO$14+AU31*$AU$14+BC31*$BC$14)/SUM($S$14,$AA$14,$AO$14,$AU$14,$BC$14)</f>
        <v>76.286157253599114</v>
      </c>
      <c r="BF31" s="33">
        <f t="shared" si="9"/>
        <v>9</v>
      </c>
    </row>
    <row r="32" spans="2:58" x14ac:dyDescent="0.3">
      <c r="B32" s="6" t="s">
        <v>63</v>
      </c>
      <c r="C32" s="6" t="s">
        <v>63</v>
      </c>
      <c r="D32" s="6" t="s">
        <v>211</v>
      </c>
      <c r="E32" s="6" t="s">
        <v>209</v>
      </c>
      <c r="G32" s="39">
        <v>2</v>
      </c>
      <c r="H32" s="39">
        <v>0</v>
      </c>
      <c r="I32" s="39">
        <v>5</v>
      </c>
      <c r="J32" s="39">
        <v>7</v>
      </c>
      <c r="K32" s="39">
        <v>2</v>
      </c>
      <c r="L32" s="26">
        <v>0.45167965671516069</v>
      </c>
      <c r="M32" s="26"/>
      <c r="N32" s="27"/>
      <c r="O32" s="26">
        <v>0.87</v>
      </c>
      <c r="P32" s="26">
        <v>6</v>
      </c>
      <c r="Q32" s="28">
        <v>61</v>
      </c>
      <c r="R32" s="28">
        <v>40</v>
      </c>
      <c r="S32" s="28">
        <f t="shared" si="4"/>
        <v>50.5</v>
      </c>
      <c r="T32" s="27"/>
      <c r="U32" s="26">
        <v>0.87781562300000004</v>
      </c>
      <c r="V32" s="29">
        <v>0.43833000700000002</v>
      </c>
      <c r="W32" s="29">
        <v>0.14305089700000001</v>
      </c>
      <c r="X32" s="28">
        <v>87</v>
      </c>
      <c r="Y32" s="28">
        <v>40</v>
      </c>
      <c r="Z32" s="28">
        <v>91</v>
      </c>
      <c r="AA32" s="28">
        <f t="shared" si="5"/>
        <v>72.666666666666671</v>
      </c>
      <c r="AB32" s="27"/>
      <c r="AC32" s="28">
        <v>9104</v>
      </c>
      <c r="AD32" s="26">
        <v>0.93222761154174805</v>
      </c>
      <c r="AE32" s="26">
        <v>0.76539409160614014</v>
      </c>
      <c r="AF32" s="26">
        <v>0.28317221999168396</v>
      </c>
      <c r="AG32" s="26">
        <v>45.824364469999999</v>
      </c>
      <c r="AH32" s="26">
        <v>0.32224085469999997</v>
      </c>
      <c r="AI32" s="28">
        <v>73</v>
      </c>
      <c r="AJ32" s="28">
        <v>90</v>
      </c>
      <c r="AK32" s="28">
        <v>66</v>
      </c>
      <c r="AL32" s="28">
        <v>40</v>
      </c>
      <c r="AM32" s="28">
        <v>74</v>
      </c>
      <c r="AN32" s="28">
        <v>77</v>
      </c>
      <c r="AO32" s="28">
        <f t="shared" si="6"/>
        <v>70.009966777408636</v>
      </c>
      <c r="AP32" s="27"/>
      <c r="AQ32" s="26">
        <v>0.41126625699999997</v>
      </c>
      <c r="AR32" s="26">
        <v>0.22304174100000002</v>
      </c>
      <c r="AS32" s="28">
        <v>95</v>
      </c>
      <c r="AT32" s="28">
        <v>99</v>
      </c>
      <c r="AU32" s="28">
        <f t="shared" si="7"/>
        <v>97</v>
      </c>
      <c r="AV32" s="30"/>
      <c r="AW32" s="26">
        <v>1.3944521637</v>
      </c>
      <c r="AX32" s="31">
        <v>0.11659391226568509</v>
      </c>
      <c r="AY32" s="31">
        <v>0.2</v>
      </c>
      <c r="AZ32" s="28">
        <v>94</v>
      </c>
      <c r="BA32" s="28">
        <v>87</v>
      </c>
      <c r="BB32" s="28">
        <v>80</v>
      </c>
      <c r="BC32" s="28">
        <f t="shared" si="8"/>
        <v>87.000000000000014</v>
      </c>
      <c r="BD32" s="32"/>
      <c r="BE32" s="26">
        <f>(S32*$S$14+AA32*$AA$14+AO32*$AO$14+AU32*$AU$14+BC32*$BC$14)/SUM($S$14,$AA$14,$AO$14,$AU$14,$BC$14)</f>
        <v>75.435326688815067</v>
      </c>
      <c r="BF32" s="33">
        <f t="shared" si="9"/>
        <v>10</v>
      </c>
    </row>
    <row r="33" spans="2:58" x14ac:dyDescent="0.3">
      <c r="B33" s="6" t="s">
        <v>64</v>
      </c>
      <c r="C33" s="6" t="s">
        <v>64</v>
      </c>
      <c r="D33" s="6" t="s">
        <v>235</v>
      </c>
      <c r="E33" s="6" t="s">
        <v>200</v>
      </c>
      <c r="G33" s="39">
        <v>4</v>
      </c>
      <c r="H33" s="39">
        <v>0</v>
      </c>
      <c r="I33" s="39">
        <v>2</v>
      </c>
      <c r="J33" s="39">
        <v>6</v>
      </c>
      <c r="K33" s="39">
        <v>3</v>
      </c>
      <c r="L33" s="26">
        <v>4.0707753905589001</v>
      </c>
      <c r="M33" s="26"/>
      <c r="N33" s="27"/>
      <c r="O33" s="26">
        <v>1.06</v>
      </c>
      <c r="P33" s="26">
        <v>3</v>
      </c>
      <c r="Q33" s="28">
        <v>37</v>
      </c>
      <c r="R33" s="28">
        <v>70</v>
      </c>
      <c r="S33" s="28">
        <f t="shared" si="4"/>
        <v>53.5</v>
      </c>
      <c r="T33" s="27"/>
      <c r="U33" s="26">
        <v>0.87221962900000005</v>
      </c>
      <c r="V33" s="29">
        <v>0.49399878000000003</v>
      </c>
      <c r="W33" s="29">
        <v>0.15286090799999999</v>
      </c>
      <c r="X33" s="28">
        <v>89</v>
      </c>
      <c r="Y33" s="28">
        <v>32</v>
      </c>
      <c r="Z33" s="28">
        <v>90</v>
      </c>
      <c r="AA33" s="28">
        <f t="shared" si="5"/>
        <v>70.333333333333329</v>
      </c>
      <c r="AB33" s="27"/>
      <c r="AC33" s="28">
        <v>9407</v>
      </c>
      <c r="AD33" s="26">
        <v>0.93281596899032593</v>
      </c>
      <c r="AE33" s="26">
        <v>0.76603871583938599</v>
      </c>
      <c r="AF33" s="26">
        <v>0.27692145109176636</v>
      </c>
      <c r="AG33" s="26">
        <v>48.193796220000003</v>
      </c>
      <c r="AH33" s="26">
        <v>0.33945040110000002</v>
      </c>
      <c r="AI33" s="28">
        <v>76</v>
      </c>
      <c r="AJ33" s="28">
        <v>91</v>
      </c>
      <c r="AK33" s="28">
        <v>66</v>
      </c>
      <c r="AL33" s="28">
        <v>39</v>
      </c>
      <c r="AM33" s="28">
        <v>78</v>
      </c>
      <c r="AN33" s="28">
        <v>82</v>
      </c>
      <c r="AO33" s="28">
        <f t="shared" si="6"/>
        <v>72.013289036544862</v>
      </c>
      <c r="AP33" s="27"/>
      <c r="AQ33" s="26">
        <v>0.40971340480000001</v>
      </c>
      <c r="AR33" s="26">
        <v>0.21960029819999999</v>
      </c>
      <c r="AS33" s="28">
        <v>94</v>
      </c>
      <c r="AT33" s="28">
        <v>96</v>
      </c>
      <c r="AU33" s="28">
        <f t="shared" si="7"/>
        <v>95</v>
      </c>
      <c r="AV33" s="30"/>
      <c r="AW33" s="26">
        <v>1.3445651040000002</v>
      </c>
      <c r="AX33" s="31">
        <v>0.46520318354388918</v>
      </c>
      <c r="AY33" s="31">
        <v>0</v>
      </c>
      <c r="AZ33" s="28">
        <v>91</v>
      </c>
      <c r="BA33" s="28">
        <v>49</v>
      </c>
      <c r="BB33" s="28">
        <v>99</v>
      </c>
      <c r="BC33" s="28">
        <f t="shared" si="8"/>
        <v>79.666666666666671</v>
      </c>
      <c r="BD33" s="32"/>
      <c r="BE33" s="26">
        <f>(S33*$S$14+AA33*$AA$14+AO33*$AO$14+AU33*$AU$14+BC33*$BC$14)/SUM($S$14,$AA$14,$AO$14,$AU$14,$BC$14)</f>
        <v>74.102657807308987</v>
      </c>
      <c r="BF33" s="33">
        <f t="shared" si="9"/>
        <v>11</v>
      </c>
    </row>
    <row r="34" spans="2:58" x14ac:dyDescent="0.3">
      <c r="B34" s="6" t="s">
        <v>65</v>
      </c>
      <c r="C34" s="6" t="s">
        <v>65</v>
      </c>
      <c r="D34" s="6" t="s">
        <v>234</v>
      </c>
      <c r="E34" s="6" t="s">
        <v>215</v>
      </c>
      <c r="G34" s="39">
        <v>7.5</v>
      </c>
      <c r="H34" s="39">
        <v>0</v>
      </c>
      <c r="I34" s="39">
        <v>0</v>
      </c>
      <c r="J34" s="39">
        <v>7.5</v>
      </c>
      <c r="K34" s="39">
        <v>5</v>
      </c>
      <c r="L34" s="26">
        <v>4.3686920713182449</v>
      </c>
      <c r="M34" s="26"/>
      <c r="N34" s="27"/>
      <c r="O34" s="26">
        <v>0.83</v>
      </c>
      <c r="P34" s="26">
        <v>8</v>
      </c>
      <c r="Q34" s="28">
        <v>66</v>
      </c>
      <c r="R34" s="28">
        <v>20</v>
      </c>
      <c r="S34" s="28">
        <f t="shared" si="4"/>
        <v>43</v>
      </c>
      <c r="T34" s="27"/>
      <c r="U34" s="26">
        <v>0.84457701600000001</v>
      </c>
      <c r="V34" s="29">
        <v>0.27128702900000001</v>
      </c>
      <c r="W34" s="29">
        <v>0.16948523099999999</v>
      </c>
      <c r="X34" s="28">
        <v>97</v>
      </c>
      <c r="Y34" s="28">
        <v>64</v>
      </c>
      <c r="Z34" s="28">
        <v>88</v>
      </c>
      <c r="AA34" s="28">
        <f t="shared" si="5"/>
        <v>83</v>
      </c>
      <c r="AB34" s="27"/>
      <c r="AC34" s="28">
        <v>12401</v>
      </c>
      <c r="AD34" s="26">
        <v>0.95863234996795654</v>
      </c>
      <c r="AE34" s="26">
        <v>0.7062721848487854</v>
      </c>
      <c r="AF34" s="26">
        <v>0.28683170676231384</v>
      </c>
      <c r="AG34" s="26">
        <v>39.051287199999997</v>
      </c>
      <c r="AH34" s="26">
        <v>0.28705097680000002</v>
      </c>
      <c r="AI34" s="28">
        <v>100</v>
      </c>
      <c r="AJ34" s="28">
        <v>94</v>
      </c>
      <c r="AK34" s="28">
        <v>58</v>
      </c>
      <c r="AL34" s="28">
        <v>41</v>
      </c>
      <c r="AM34" s="28">
        <v>63</v>
      </c>
      <c r="AN34" s="28">
        <v>66</v>
      </c>
      <c r="AO34" s="28">
        <f t="shared" si="6"/>
        <v>70.431893687707642</v>
      </c>
      <c r="AP34" s="27"/>
      <c r="AQ34" s="26">
        <v>0.40485929390000003</v>
      </c>
      <c r="AR34" s="26">
        <v>0.20560245420000001</v>
      </c>
      <c r="AS34" s="28">
        <v>92</v>
      </c>
      <c r="AT34" s="28">
        <v>81</v>
      </c>
      <c r="AU34" s="28">
        <f t="shared" si="7"/>
        <v>86.5</v>
      </c>
      <c r="AV34" s="30"/>
      <c r="AW34" s="26">
        <v>1.1754462388</v>
      </c>
      <c r="AX34" s="31">
        <v>3.5919609781381416E-2</v>
      </c>
      <c r="AY34" s="31" t="s">
        <v>364</v>
      </c>
      <c r="AZ34" s="28">
        <v>79</v>
      </c>
      <c r="BA34" s="28">
        <v>96</v>
      </c>
      <c r="BB34" s="28">
        <v>0</v>
      </c>
      <c r="BC34" s="28">
        <f t="shared" si="8"/>
        <v>87.5</v>
      </c>
      <c r="BD34" s="32"/>
      <c r="BE34" s="26">
        <f>(S34*$S$14+AA34*$AA$14+AO34*$AO$14+AU34*$AU$14+BC34*$BC$14)/SUM($S$14,$AA$14,$AO$14,$AU$14,$BC$14)</f>
        <v>74.086378737541537</v>
      </c>
      <c r="BF34" s="33">
        <f t="shared" si="9"/>
        <v>12</v>
      </c>
    </row>
    <row r="35" spans="2:58" x14ac:dyDescent="0.3">
      <c r="B35" s="6" t="s">
        <v>66</v>
      </c>
      <c r="C35" s="6" t="s">
        <v>66</v>
      </c>
      <c r="D35" s="6" t="s">
        <v>222</v>
      </c>
      <c r="E35" s="6" t="s">
        <v>209</v>
      </c>
      <c r="G35" s="39">
        <v>1</v>
      </c>
      <c r="H35" s="39">
        <v>0</v>
      </c>
      <c r="I35" s="39">
        <v>1</v>
      </c>
      <c r="J35" s="39">
        <v>2</v>
      </c>
      <c r="K35" s="39">
        <v>2</v>
      </c>
      <c r="L35" s="26">
        <v>0.74619994687489821</v>
      </c>
      <c r="M35" s="26"/>
      <c r="N35" s="27"/>
      <c r="O35" s="26">
        <v>1</v>
      </c>
      <c r="P35" s="26">
        <v>6</v>
      </c>
      <c r="Q35" s="28">
        <v>44</v>
      </c>
      <c r="R35" s="28">
        <v>40</v>
      </c>
      <c r="S35" s="28">
        <f t="shared" si="4"/>
        <v>42</v>
      </c>
      <c r="T35" s="27"/>
      <c r="U35" s="26">
        <v>0.86098489199999995</v>
      </c>
      <c r="V35" s="29">
        <v>0.325408221</v>
      </c>
      <c r="W35" s="29">
        <v>0.184428802</v>
      </c>
      <c r="X35" s="28">
        <v>92</v>
      </c>
      <c r="Y35" s="28">
        <v>56</v>
      </c>
      <c r="Z35" s="28">
        <v>87</v>
      </c>
      <c r="AA35" s="28">
        <f t="shared" si="5"/>
        <v>78.333333333333343</v>
      </c>
      <c r="AB35" s="27"/>
      <c r="AC35" s="28">
        <v>9709</v>
      </c>
      <c r="AD35" s="26">
        <v>0.9660109281539917</v>
      </c>
      <c r="AE35" s="26">
        <v>0.74087375402450562</v>
      </c>
      <c r="AF35" s="26">
        <v>0.28828921914100647</v>
      </c>
      <c r="AG35" s="26">
        <v>38.831395129999997</v>
      </c>
      <c r="AH35" s="26">
        <v>0.3011244133</v>
      </c>
      <c r="AI35" s="28">
        <v>78</v>
      </c>
      <c r="AJ35" s="28">
        <v>95</v>
      </c>
      <c r="AK35" s="28">
        <v>63</v>
      </c>
      <c r="AL35" s="28">
        <v>42</v>
      </c>
      <c r="AM35" s="28">
        <v>62</v>
      </c>
      <c r="AN35" s="28">
        <v>70</v>
      </c>
      <c r="AO35" s="28">
        <f t="shared" si="6"/>
        <v>68.365448504983405</v>
      </c>
      <c r="AP35" s="27"/>
      <c r="AQ35" s="26">
        <v>0.41550178969999996</v>
      </c>
      <c r="AR35" s="26">
        <v>0.20844803280000002</v>
      </c>
      <c r="AS35" s="28">
        <v>97</v>
      </c>
      <c r="AT35" s="28">
        <v>84</v>
      </c>
      <c r="AU35" s="28">
        <f t="shared" si="7"/>
        <v>90.5</v>
      </c>
      <c r="AV35" s="30"/>
      <c r="AW35" s="26">
        <v>1.2204120466999999</v>
      </c>
      <c r="AX35" s="31">
        <v>9.5371639166080643E-2</v>
      </c>
      <c r="AY35" s="31">
        <v>0</v>
      </c>
      <c r="AZ35" s="28">
        <v>82</v>
      </c>
      <c r="BA35" s="28">
        <v>89</v>
      </c>
      <c r="BB35" s="28">
        <v>99</v>
      </c>
      <c r="BC35" s="28">
        <f t="shared" si="8"/>
        <v>90.000000000000014</v>
      </c>
      <c r="BD35" s="32"/>
      <c r="BE35" s="26">
        <f>(S35*$S$14+AA35*$AA$14+AO35*$AO$14+AU35*$AU$14+BC35*$BC$14)/SUM($S$14,$AA$14,$AO$14,$AU$14,$BC$14)</f>
        <v>73.839756367663341</v>
      </c>
      <c r="BF35" s="33">
        <f t="shared" si="9"/>
        <v>13</v>
      </c>
    </row>
    <row r="36" spans="2:58" x14ac:dyDescent="0.3">
      <c r="B36" s="6" t="s">
        <v>67</v>
      </c>
      <c r="C36" s="6" t="s">
        <v>67</v>
      </c>
      <c r="D36" s="6" t="s">
        <v>201</v>
      </c>
      <c r="E36" s="6" t="s">
        <v>202</v>
      </c>
      <c r="G36" s="39">
        <v>5</v>
      </c>
      <c r="H36" s="39">
        <v>1</v>
      </c>
      <c r="I36" s="39">
        <v>0</v>
      </c>
      <c r="J36" s="39">
        <v>6</v>
      </c>
      <c r="K36" s="39">
        <v>3</v>
      </c>
      <c r="L36" s="26">
        <v>1.4941990161904914</v>
      </c>
      <c r="M36" s="26"/>
      <c r="N36" s="27"/>
      <c r="O36" s="26">
        <v>1</v>
      </c>
      <c r="P36" s="26">
        <v>6</v>
      </c>
      <c r="Q36" s="28">
        <v>44</v>
      </c>
      <c r="R36" s="28">
        <v>40</v>
      </c>
      <c r="S36" s="28">
        <f t="shared" si="4"/>
        <v>42</v>
      </c>
      <c r="T36" s="27"/>
      <c r="U36" s="26">
        <v>0.86981223100000005</v>
      </c>
      <c r="V36" s="29">
        <v>0.40838087299999998</v>
      </c>
      <c r="W36" s="29">
        <v>9.2683038999999995E-2</v>
      </c>
      <c r="X36" s="28">
        <v>90</v>
      </c>
      <c r="Y36" s="28">
        <v>44</v>
      </c>
      <c r="Z36" s="28">
        <v>95</v>
      </c>
      <c r="AA36" s="28">
        <f t="shared" si="5"/>
        <v>76.333333333333343</v>
      </c>
      <c r="AB36" s="27"/>
      <c r="AC36" s="28">
        <v>5566</v>
      </c>
      <c r="AD36" s="26">
        <v>0.9151993989944458</v>
      </c>
      <c r="AE36" s="26">
        <v>0.7781444787979126</v>
      </c>
      <c r="AF36" s="26">
        <v>0.24038806557655334</v>
      </c>
      <c r="AG36" s="26">
        <v>53.0912668</v>
      </c>
      <c r="AH36" s="26">
        <v>0.38757205110000004</v>
      </c>
      <c r="AI36" s="28">
        <v>44</v>
      </c>
      <c r="AJ36" s="28">
        <v>88</v>
      </c>
      <c r="AK36" s="28">
        <v>68</v>
      </c>
      <c r="AL36" s="28">
        <v>30</v>
      </c>
      <c r="AM36" s="28">
        <v>86</v>
      </c>
      <c r="AN36" s="28">
        <v>96</v>
      </c>
      <c r="AO36" s="28">
        <f t="shared" si="6"/>
        <v>68.584717607973431</v>
      </c>
      <c r="AP36" s="27"/>
      <c r="AQ36" s="26">
        <v>0.39714769049999998</v>
      </c>
      <c r="AR36" s="26">
        <v>0.21157618039999998</v>
      </c>
      <c r="AS36" s="28">
        <v>89</v>
      </c>
      <c r="AT36" s="28">
        <v>87</v>
      </c>
      <c r="AU36" s="28">
        <f t="shared" si="7"/>
        <v>88</v>
      </c>
      <c r="AV36" s="30"/>
      <c r="AW36" s="26">
        <v>1.3087745512</v>
      </c>
      <c r="AX36" s="31">
        <v>6.9061206191507697E-3</v>
      </c>
      <c r="AY36" s="31" t="s">
        <v>364</v>
      </c>
      <c r="AZ36" s="28">
        <v>88</v>
      </c>
      <c r="BA36" s="28">
        <v>99</v>
      </c>
      <c r="BB36" s="28">
        <v>0</v>
      </c>
      <c r="BC36" s="28">
        <f t="shared" si="8"/>
        <v>93.500000000000014</v>
      </c>
      <c r="BD36" s="32"/>
      <c r="BE36" s="26">
        <f>(S36*$S$14+AA36*$AA$14+AO36*$AO$14+AU36*$AU$14+BC36*$BC$14)/SUM($S$14,$AA$14,$AO$14,$AU$14,$BC$14)</f>
        <v>73.683610188261355</v>
      </c>
      <c r="BF36" s="33">
        <f t="shared" si="9"/>
        <v>14</v>
      </c>
    </row>
    <row r="37" spans="2:58" x14ac:dyDescent="0.3">
      <c r="B37" s="6" t="s">
        <v>68</v>
      </c>
      <c r="C37" s="6" t="s">
        <v>68</v>
      </c>
      <c r="D37" s="6" t="s">
        <v>231</v>
      </c>
      <c r="E37" s="6" t="s">
        <v>200</v>
      </c>
      <c r="G37" s="39">
        <v>1</v>
      </c>
      <c r="H37" s="39">
        <v>0</v>
      </c>
      <c r="I37" s="39">
        <v>1</v>
      </c>
      <c r="J37" s="39">
        <v>2</v>
      </c>
      <c r="K37" s="39">
        <v>3</v>
      </c>
      <c r="L37" s="26">
        <v>0.98148993859857492</v>
      </c>
      <c r="M37" s="26"/>
      <c r="N37" s="27"/>
      <c r="O37" s="26">
        <v>1</v>
      </c>
      <c r="P37" s="26">
        <v>7</v>
      </c>
      <c r="Q37" s="28">
        <v>44</v>
      </c>
      <c r="R37" s="28">
        <v>30</v>
      </c>
      <c r="S37" s="28">
        <f t="shared" si="4"/>
        <v>37</v>
      </c>
      <c r="T37" s="27"/>
      <c r="U37" s="26">
        <v>0.923361023</v>
      </c>
      <c r="V37" s="29">
        <v>0.257390497</v>
      </c>
      <c r="W37" s="29">
        <v>0.10754235600000001</v>
      </c>
      <c r="X37" s="28">
        <v>73</v>
      </c>
      <c r="Y37" s="28">
        <v>66</v>
      </c>
      <c r="Z37" s="28">
        <v>94</v>
      </c>
      <c r="AA37" s="28">
        <f t="shared" si="5"/>
        <v>77.666666666666686</v>
      </c>
      <c r="AB37" s="27"/>
      <c r="AC37" s="28">
        <v>12695</v>
      </c>
      <c r="AD37" s="26">
        <v>0.90941315889358521</v>
      </c>
      <c r="AE37" s="26">
        <v>0.68198132514953613</v>
      </c>
      <c r="AF37" s="26">
        <v>0.27562031149864197</v>
      </c>
      <c r="AG37" s="26">
        <v>34.866483119999998</v>
      </c>
      <c r="AH37" s="26">
        <v>0.217294458</v>
      </c>
      <c r="AI37" s="28">
        <v>100</v>
      </c>
      <c r="AJ37" s="28">
        <v>87</v>
      </c>
      <c r="AK37" s="28">
        <v>54</v>
      </c>
      <c r="AL37" s="28">
        <v>39</v>
      </c>
      <c r="AM37" s="28">
        <v>56</v>
      </c>
      <c r="AN37" s="28">
        <v>45</v>
      </c>
      <c r="AO37" s="28">
        <f t="shared" si="6"/>
        <v>63.621262458471769</v>
      </c>
      <c r="AP37" s="27"/>
      <c r="AQ37" s="26">
        <v>0.37507609580000001</v>
      </c>
      <c r="AR37" s="26">
        <v>0.21307664500000001</v>
      </c>
      <c r="AS37" s="28">
        <v>81</v>
      </c>
      <c r="AT37" s="28">
        <v>89</v>
      </c>
      <c r="AU37" s="28">
        <f t="shared" si="7"/>
        <v>85</v>
      </c>
      <c r="AV37" s="30"/>
      <c r="AW37" s="26">
        <v>1.4151198805</v>
      </c>
      <c r="AX37" s="31">
        <v>3.9879638197486543E-2</v>
      </c>
      <c r="AY37" s="31">
        <v>0</v>
      </c>
      <c r="AZ37" s="28">
        <v>95</v>
      </c>
      <c r="BA37" s="28">
        <v>95</v>
      </c>
      <c r="BB37" s="28">
        <v>99</v>
      </c>
      <c r="BC37" s="28">
        <f t="shared" si="8"/>
        <v>96.333333333333343</v>
      </c>
      <c r="BD37" s="32"/>
      <c r="BE37" s="26">
        <f>(S37*$S$14+AA37*$AA$14+AO37*$AO$14+AU37*$AU$14+BC37*$BC$14)/SUM($S$14,$AA$14,$AO$14,$AU$14,$BC$14)</f>
        <v>71.924252491694375</v>
      </c>
      <c r="BF37" s="33">
        <f t="shared" si="9"/>
        <v>15</v>
      </c>
    </row>
    <row r="38" spans="2:58" x14ac:dyDescent="0.3">
      <c r="B38" s="6" t="s">
        <v>69</v>
      </c>
      <c r="C38" s="6" t="s">
        <v>69</v>
      </c>
      <c r="D38" s="6" t="s">
        <v>230</v>
      </c>
      <c r="E38" s="6" t="s">
        <v>200</v>
      </c>
      <c r="G38" s="39">
        <v>3</v>
      </c>
      <c r="H38" s="39">
        <v>0</v>
      </c>
      <c r="I38" s="39">
        <v>0</v>
      </c>
      <c r="J38" s="39">
        <v>3</v>
      </c>
      <c r="K38" s="39">
        <v>3</v>
      </c>
      <c r="L38" s="26">
        <v>1.4484438522770711</v>
      </c>
      <c r="M38" s="26"/>
      <c r="N38" s="27"/>
      <c r="O38" s="26">
        <v>0.83</v>
      </c>
      <c r="P38" s="26">
        <v>5</v>
      </c>
      <c r="Q38" s="28">
        <v>66</v>
      </c>
      <c r="R38" s="28">
        <v>50</v>
      </c>
      <c r="S38" s="28">
        <f t="shared" si="4"/>
        <v>58</v>
      </c>
      <c r="T38" s="27"/>
      <c r="U38" s="26">
        <v>0.86960296400000003</v>
      </c>
      <c r="V38" s="29">
        <v>0.35362611599999999</v>
      </c>
      <c r="W38" s="29">
        <v>0.11313706799999999</v>
      </c>
      <c r="X38" s="28">
        <v>90</v>
      </c>
      <c r="Y38" s="28">
        <v>52</v>
      </c>
      <c r="Z38" s="28">
        <v>93</v>
      </c>
      <c r="AA38" s="28">
        <f t="shared" si="5"/>
        <v>78.333333333333329</v>
      </c>
      <c r="AB38" s="27"/>
      <c r="AC38" s="28">
        <v>12559</v>
      </c>
      <c r="AD38" s="26">
        <v>0.93749505281448364</v>
      </c>
      <c r="AE38" s="26">
        <v>0.73490101099014282</v>
      </c>
      <c r="AF38" s="26">
        <v>0.29046899080276489</v>
      </c>
      <c r="AG38" s="26">
        <v>41.15216289</v>
      </c>
      <c r="AH38" s="26">
        <v>0.2991087496</v>
      </c>
      <c r="AI38" s="28">
        <v>100</v>
      </c>
      <c r="AJ38" s="28">
        <v>91</v>
      </c>
      <c r="AK38" s="28">
        <v>62</v>
      </c>
      <c r="AL38" s="28">
        <v>42</v>
      </c>
      <c r="AM38" s="28">
        <v>66</v>
      </c>
      <c r="AN38" s="28">
        <v>70</v>
      </c>
      <c r="AO38" s="28">
        <f t="shared" si="6"/>
        <v>71.926910299003339</v>
      </c>
      <c r="AP38" s="27"/>
      <c r="AQ38" s="26">
        <v>0.40663301369999999</v>
      </c>
      <c r="AR38" s="26">
        <v>0.2205949545</v>
      </c>
      <c r="AS38" s="28">
        <v>93</v>
      </c>
      <c r="AT38" s="28">
        <v>97</v>
      </c>
      <c r="AU38" s="28">
        <f t="shared" si="7"/>
        <v>95</v>
      </c>
      <c r="AV38" s="30"/>
      <c r="AW38" s="26">
        <v>1.3411954191</v>
      </c>
      <c r="AX38" s="31">
        <v>0.25622841037787319</v>
      </c>
      <c r="AY38" s="31">
        <v>1</v>
      </c>
      <c r="AZ38" s="28">
        <v>90</v>
      </c>
      <c r="BA38" s="28">
        <v>72</v>
      </c>
      <c r="BB38" s="28">
        <v>1</v>
      </c>
      <c r="BC38" s="28">
        <f t="shared" si="8"/>
        <v>54.333333333333343</v>
      </c>
      <c r="BD38" s="32"/>
      <c r="BE38" s="26">
        <f>(S38*$S$14+AA38*$AA$14+AO38*$AO$14+AU38*$AU$14+BC38*$BC$14)/SUM($S$14,$AA$14,$AO$14,$AU$14,$BC$14)</f>
        <v>71.518715393133988</v>
      </c>
      <c r="BF38" s="33">
        <f t="shared" si="9"/>
        <v>16</v>
      </c>
    </row>
    <row r="39" spans="2:58" x14ac:dyDescent="0.3">
      <c r="B39" s="6" t="s">
        <v>70</v>
      </c>
      <c r="C39" s="6" t="s">
        <v>70</v>
      </c>
      <c r="D39" s="6" t="s">
        <v>266</v>
      </c>
      <c r="E39" s="6" t="s">
        <v>200</v>
      </c>
      <c r="G39" s="39">
        <v>2</v>
      </c>
      <c r="H39" s="39">
        <v>1</v>
      </c>
      <c r="I39" s="39">
        <v>5</v>
      </c>
      <c r="J39" s="39">
        <v>8</v>
      </c>
      <c r="K39" s="39">
        <v>2</v>
      </c>
      <c r="L39" s="26">
        <v>4.9439865120084292</v>
      </c>
      <c r="M39" s="26"/>
      <c r="O39" s="26">
        <v>0.89</v>
      </c>
      <c r="P39" s="26">
        <v>4</v>
      </c>
      <c r="Q39" s="28">
        <v>58</v>
      </c>
      <c r="R39" s="28">
        <v>60</v>
      </c>
      <c r="S39" s="28">
        <f t="shared" si="4"/>
        <v>59</v>
      </c>
      <c r="U39" s="26">
        <v>0.90931267599999999</v>
      </c>
      <c r="V39" s="29">
        <v>0.26331097199999998</v>
      </c>
      <c r="W39" s="29">
        <v>0.13627277099999999</v>
      </c>
      <c r="X39" s="28">
        <v>78</v>
      </c>
      <c r="Y39" s="28">
        <v>65</v>
      </c>
      <c r="Z39" s="28">
        <v>91</v>
      </c>
      <c r="AA39" s="28">
        <f t="shared" si="5"/>
        <v>78</v>
      </c>
      <c r="AB39" s="27"/>
      <c r="AC39" s="28">
        <v>6403</v>
      </c>
      <c r="AD39" s="26">
        <v>0.96907699108123779</v>
      </c>
      <c r="AE39" s="26">
        <v>0.80950325727462769</v>
      </c>
      <c r="AF39" s="26">
        <v>0.27533969283103943</v>
      </c>
      <c r="AG39" s="26">
        <v>33.704510910000003</v>
      </c>
      <c r="AH39" s="26">
        <v>0.27165485019999996</v>
      </c>
      <c r="AI39" s="28">
        <v>51</v>
      </c>
      <c r="AJ39" s="28">
        <v>95</v>
      </c>
      <c r="AK39" s="28">
        <v>72</v>
      </c>
      <c r="AL39" s="28">
        <v>39</v>
      </c>
      <c r="AM39" s="28">
        <v>54</v>
      </c>
      <c r="AN39" s="28">
        <v>61</v>
      </c>
      <c r="AO39" s="28">
        <f t="shared" si="6"/>
        <v>61.963455149501662</v>
      </c>
      <c r="AQ39" s="26">
        <v>0.41406028620000002</v>
      </c>
      <c r="AR39" s="26">
        <v>0.20727940180000001</v>
      </c>
      <c r="AS39" s="28">
        <v>96</v>
      </c>
      <c r="AT39" s="28">
        <v>83</v>
      </c>
      <c r="AU39" s="28">
        <f t="shared" si="7"/>
        <v>89.5</v>
      </c>
      <c r="AW39" s="26">
        <v>1.0974611032000001</v>
      </c>
      <c r="AX39" s="31">
        <v>0.19533366397158899</v>
      </c>
      <c r="AY39" s="31">
        <v>0.5</v>
      </c>
      <c r="AZ39" s="28">
        <v>74</v>
      </c>
      <c r="BA39" s="28">
        <v>78</v>
      </c>
      <c r="BB39" s="28">
        <v>50</v>
      </c>
      <c r="BC39" s="28">
        <f t="shared" si="8"/>
        <v>67.333333333333329</v>
      </c>
      <c r="BE39" s="26">
        <f>(S39*$S$14+AA39*$AA$14+AO39*$AO$14+AU39*$AU$14+BC39*$BC$14)/SUM($S$14,$AA$14,$AO$14,$AU$14,$BC$14)</f>
        <v>71.159357696567</v>
      </c>
      <c r="BF39" s="33">
        <f t="shared" si="9"/>
        <v>17</v>
      </c>
    </row>
    <row r="40" spans="2:58" x14ac:dyDescent="0.3">
      <c r="B40" s="6" t="s">
        <v>71</v>
      </c>
      <c r="C40" s="6" t="s">
        <v>71</v>
      </c>
      <c r="D40" s="6" t="s">
        <v>237</v>
      </c>
      <c r="E40" s="6" t="s">
        <v>209</v>
      </c>
      <c r="G40" s="39">
        <v>2</v>
      </c>
      <c r="H40" s="39">
        <v>1</v>
      </c>
      <c r="I40" s="39">
        <v>0</v>
      </c>
      <c r="J40" s="39">
        <v>3</v>
      </c>
      <c r="K40" s="39">
        <v>3</v>
      </c>
      <c r="L40" s="26">
        <v>0.4910703684456747</v>
      </c>
      <c r="M40" s="26"/>
      <c r="N40" s="27"/>
      <c r="O40" s="26">
        <v>1</v>
      </c>
      <c r="P40" s="26">
        <v>7</v>
      </c>
      <c r="Q40" s="28">
        <v>44</v>
      </c>
      <c r="R40" s="28">
        <v>30</v>
      </c>
      <c r="S40" s="28">
        <f t="shared" si="4"/>
        <v>37</v>
      </c>
      <c r="T40" s="27"/>
      <c r="U40" s="26">
        <v>0.87815531999999996</v>
      </c>
      <c r="V40" s="29">
        <v>0.49370286400000002</v>
      </c>
      <c r="W40" s="29">
        <v>0.119534053</v>
      </c>
      <c r="X40" s="28">
        <v>87</v>
      </c>
      <c r="Y40" s="28">
        <v>32</v>
      </c>
      <c r="Z40" s="28">
        <v>93</v>
      </c>
      <c r="AA40" s="28">
        <f t="shared" si="5"/>
        <v>70.666666666666671</v>
      </c>
      <c r="AB40" s="27"/>
      <c r="AC40" s="28">
        <v>4090</v>
      </c>
      <c r="AD40" s="26">
        <v>0.89315402507781982</v>
      </c>
      <c r="AE40" s="26">
        <v>0.75950568914413452</v>
      </c>
      <c r="AF40" s="26">
        <v>0.19706600904464722</v>
      </c>
      <c r="AG40" s="26">
        <v>53.223217689999998</v>
      </c>
      <c r="AH40" s="26">
        <v>0.3838127033</v>
      </c>
      <c r="AI40" s="28">
        <v>32</v>
      </c>
      <c r="AJ40" s="28">
        <v>85</v>
      </c>
      <c r="AK40" s="28">
        <v>65</v>
      </c>
      <c r="AL40" s="28">
        <v>19</v>
      </c>
      <c r="AM40" s="28">
        <v>86</v>
      </c>
      <c r="AN40" s="28">
        <v>95</v>
      </c>
      <c r="AO40" s="28">
        <f t="shared" si="6"/>
        <v>63.561461794019934</v>
      </c>
      <c r="AP40" s="27"/>
      <c r="AQ40" s="26">
        <v>0.3808464641</v>
      </c>
      <c r="AR40" s="26">
        <v>0.19847579609999999</v>
      </c>
      <c r="AS40" s="28">
        <v>83</v>
      </c>
      <c r="AT40" s="28">
        <v>74</v>
      </c>
      <c r="AU40" s="28">
        <f t="shared" si="7"/>
        <v>78.5</v>
      </c>
      <c r="AV40" s="30"/>
      <c r="AW40" s="26">
        <v>1.3755743345</v>
      </c>
      <c r="AX40" s="31">
        <v>1.956430002260226E-2</v>
      </c>
      <c r="AY40" s="31" t="s">
        <v>364</v>
      </c>
      <c r="AZ40" s="28">
        <v>93</v>
      </c>
      <c r="BA40" s="28">
        <v>97</v>
      </c>
      <c r="BB40" s="28">
        <v>0</v>
      </c>
      <c r="BC40" s="28">
        <f t="shared" si="8"/>
        <v>95</v>
      </c>
      <c r="BD40" s="32"/>
      <c r="BE40" s="26">
        <f>(S40*$S$14+AA40*$AA$14+AO40*$AO$14+AU40*$AU$14+BC40*$BC$14)/SUM($S$14,$AA$14,$AO$14,$AU$14,$BC$14)</f>
        <v>68.945625692137327</v>
      </c>
      <c r="BF40" s="33">
        <f t="shared" si="9"/>
        <v>18</v>
      </c>
    </row>
    <row r="41" spans="2:58" x14ac:dyDescent="0.3">
      <c r="B41" s="6" t="s">
        <v>72</v>
      </c>
      <c r="C41" s="6" t="s">
        <v>72</v>
      </c>
      <c r="D41" s="6" t="s">
        <v>251</v>
      </c>
      <c r="E41" s="6" t="s">
        <v>215</v>
      </c>
      <c r="G41" s="39">
        <v>3</v>
      </c>
      <c r="H41" s="39">
        <v>0</v>
      </c>
      <c r="I41" s="39">
        <v>0</v>
      </c>
      <c r="J41" s="39">
        <v>3</v>
      </c>
      <c r="K41" s="39">
        <v>6</v>
      </c>
      <c r="L41" s="26">
        <v>1.3438819829284228</v>
      </c>
      <c r="M41" s="26"/>
      <c r="O41" s="26">
        <v>0.89</v>
      </c>
      <c r="P41" s="26">
        <v>6</v>
      </c>
      <c r="Q41" s="28">
        <v>58</v>
      </c>
      <c r="R41" s="28">
        <v>40</v>
      </c>
      <c r="S41" s="28">
        <f t="shared" si="4"/>
        <v>49</v>
      </c>
      <c r="U41" s="26">
        <v>0.89017619800000003</v>
      </c>
      <c r="V41" s="29">
        <v>0.44389429200000002</v>
      </c>
      <c r="W41" s="29">
        <v>0.45210871899999999</v>
      </c>
      <c r="X41" s="28">
        <v>83</v>
      </c>
      <c r="Y41" s="28">
        <v>39</v>
      </c>
      <c r="Z41" s="28">
        <v>64</v>
      </c>
      <c r="AA41" s="28">
        <f t="shared" si="5"/>
        <v>62.000000000000007</v>
      </c>
      <c r="AB41" s="27"/>
      <c r="AC41" s="28">
        <v>7050</v>
      </c>
      <c r="AD41" s="26">
        <v>0.89092200994491577</v>
      </c>
      <c r="AE41" s="26">
        <v>0.73533833026885986</v>
      </c>
      <c r="AF41" s="26">
        <v>0.23304964601993561</v>
      </c>
      <c r="AG41" s="26">
        <v>33.64752429</v>
      </c>
      <c r="AH41" s="26">
        <v>0.29121114999999997</v>
      </c>
      <c r="AI41" s="28">
        <v>56</v>
      </c>
      <c r="AJ41" s="28">
        <v>85</v>
      </c>
      <c r="AK41" s="28">
        <v>62</v>
      </c>
      <c r="AL41" s="28">
        <v>28</v>
      </c>
      <c r="AM41" s="28">
        <v>54</v>
      </c>
      <c r="AN41" s="28">
        <v>67</v>
      </c>
      <c r="AO41" s="28">
        <f t="shared" si="6"/>
        <v>58.657807308970099</v>
      </c>
      <c r="AQ41" s="26">
        <v>0.36199864079999999</v>
      </c>
      <c r="AR41" s="26">
        <v>0.2007534789</v>
      </c>
      <c r="AS41" s="28">
        <v>75</v>
      </c>
      <c r="AT41" s="28">
        <v>76</v>
      </c>
      <c r="AU41" s="28">
        <f t="shared" si="7"/>
        <v>75.5</v>
      </c>
      <c r="AW41" s="26">
        <v>1.3963588383000001</v>
      </c>
      <c r="AX41" s="31">
        <v>0</v>
      </c>
      <c r="AY41" s="31">
        <v>0</v>
      </c>
      <c r="AZ41" s="28">
        <v>94</v>
      </c>
      <c r="BA41" s="28">
        <v>99</v>
      </c>
      <c r="BB41" s="28">
        <v>99</v>
      </c>
      <c r="BC41" s="28">
        <f t="shared" si="8"/>
        <v>97.333333333333343</v>
      </c>
      <c r="BE41" s="26">
        <f>(S41*$S$14+AA41*$AA$14+AO41*$AO$14+AU41*$AU$14+BC41*$BC$14)/SUM($S$14,$AA$14,$AO$14,$AU$14,$BC$14)</f>
        <v>68.498228128460681</v>
      </c>
      <c r="BF41" s="33">
        <f t="shared" si="9"/>
        <v>19</v>
      </c>
    </row>
    <row r="42" spans="2:58" x14ac:dyDescent="0.3">
      <c r="B42" s="6" t="s">
        <v>73</v>
      </c>
      <c r="C42" s="6" t="s">
        <v>73</v>
      </c>
      <c r="D42" s="6" t="s">
        <v>257</v>
      </c>
      <c r="E42" s="6" t="s">
        <v>200</v>
      </c>
      <c r="G42" s="39">
        <v>1</v>
      </c>
      <c r="H42" s="39">
        <v>0</v>
      </c>
      <c r="I42" s="39">
        <v>0</v>
      </c>
      <c r="J42" s="39">
        <v>1</v>
      </c>
      <c r="K42" s="39">
        <v>1</v>
      </c>
      <c r="L42" s="26">
        <v>0.45667638543177869</v>
      </c>
      <c r="M42" s="26"/>
      <c r="O42" s="26">
        <v>0.92</v>
      </c>
      <c r="P42" s="26">
        <v>6</v>
      </c>
      <c r="Q42" s="28">
        <v>55</v>
      </c>
      <c r="R42" s="28">
        <v>40</v>
      </c>
      <c r="S42" s="28">
        <f t="shared" si="4"/>
        <v>47.5</v>
      </c>
      <c r="U42" s="26">
        <v>0.89847613199999998</v>
      </c>
      <c r="V42" s="29">
        <v>0.29081519500000003</v>
      </c>
      <c r="W42" s="29">
        <v>0.14406987900000001</v>
      </c>
      <c r="X42" s="28">
        <v>81</v>
      </c>
      <c r="Y42" s="28">
        <v>61</v>
      </c>
      <c r="Z42" s="28">
        <v>91</v>
      </c>
      <c r="AA42" s="28">
        <f t="shared" si="5"/>
        <v>77.666666666666671</v>
      </c>
      <c r="AB42" s="27"/>
      <c r="AC42" s="28">
        <v>5289</v>
      </c>
      <c r="AD42" s="26">
        <v>0.84779733419418335</v>
      </c>
      <c r="AE42" s="26">
        <v>0.6725623607635498</v>
      </c>
      <c r="AF42" s="26">
        <v>0.27755719423294067</v>
      </c>
      <c r="AG42" s="26">
        <v>31.552282000000002</v>
      </c>
      <c r="AH42" s="26">
        <v>0.19917240089999999</v>
      </c>
      <c r="AI42" s="28">
        <v>42</v>
      </c>
      <c r="AJ42" s="28">
        <v>79</v>
      </c>
      <c r="AK42" s="28">
        <v>53</v>
      </c>
      <c r="AL42" s="28">
        <v>39</v>
      </c>
      <c r="AM42" s="28">
        <v>50</v>
      </c>
      <c r="AN42" s="28">
        <v>39</v>
      </c>
      <c r="AO42" s="28">
        <f t="shared" si="6"/>
        <v>50.305647840531563</v>
      </c>
      <c r="AQ42" s="26">
        <v>0.35673999309999999</v>
      </c>
      <c r="AR42" s="26">
        <v>0.1979589554</v>
      </c>
      <c r="AS42" s="28">
        <v>73</v>
      </c>
      <c r="AT42" s="28">
        <v>73</v>
      </c>
      <c r="AU42" s="28">
        <f t="shared" si="7"/>
        <v>73</v>
      </c>
      <c r="AW42" s="26">
        <v>1.0669104256000002</v>
      </c>
      <c r="AX42" s="31">
        <v>2.4154452640187972E-2</v>
      </c>
      <c r="AY42" s="31">
        <v>0</v>
      </c>
      <c r="AZ42" s="28">
        <v>72</v>
      </c>
      <c r="BA42" s="28">
        <v>97</v>
      </c>
      <c r="BB42" s="28">
        <v>99</v>
      </c>
      <c r="BC42" s="28">
        <f t="shared" si="8"/>
        <v>89.333333333333329</v>
      </c>
      <c r="BE42" s="26">
        <f>(S42*$S$14+AA42*$AA$14+AO42*$AO$14+AU42*$AU$14+BC42*$BC$14)/SUM($S$14,$AA$14,$AO$14,$AU$14,$BC$14)</f>
        <v>67.56112956810631</v>
      </c>
      <c r="BF42" s="33">
        <f t="shared" si="9"/>
        <v>20</v>
      </c>
    </row>
    <row r="43" spans="2:58" x14ac:dyDescent="0.3">
      <c r="B43" s="6" t="s">
        <v>74</v>
      </c>
      <c r="C43" s="6" t="s">
        <v>74</v>
      </c>
      <c r="D43" s="6" t="s">
        <v>267</v>
      </c>
      <c r="E43" s="6" t="s">
        <v>200</v>
      </c>
      <c r="G43" s="39">
        <v>13</v>
      </c>
      <c r="H43" s="39">
        <v>0</v>
      </c>
      <c r="I43" s="39">
        <v>1</v>
      </c>
      <c r="J43" s="39">
        <v>14</v>
      </c>
      <c r="K43" s="39">
        <v>4</v>
      </c>
      <c r="L43" s="26">
        <v>10.316993489727384</v>
      </c>
      <c r="M43" s="26"/>
      <c r="O43" s="26">
        <v>0.9</v>
      </c>
      <c r="P43" s="26">
        <v>8</v>
      </c>
      <c r="Q43" s="28">
        <v>57</v>
      </c>
      <c r="R43" s="28">
        <v>20</v>
      </c>
      <c r="S43" s="28">
        <f t="shared" si="4"/>
        <v>38.5</v>
      </c>
      <c r="U43" s="26">
        <v>0.84978203900000004</v>
      </c>
      <c r="V43" s="29">
        <v>0.31704130800000002</v>
      </c>
      <c r="W43" s="29">
        <v>0.27472301999999998</v>
      </c>
      <c r="X43" s="28">
        <v>96</v>
      </c>
      <c r="Y43" s="28">
        <v>58</v>
      </c>
      <c r="Z43" s="28">
        <v>79</v>
      </c>
      <c r="AA43" s="28">
        <f t="shared" si="5"/>
        <v>77.666666666666671</v>
      </c>
      <c r="AB43" s="27"/>
      <c r="AC43" s="28">
        <v>10092</v>
      </c>
      <c r="AD43" s="26">
        <v>0.93569165468215942</v>
      </c>
      <c r="AE43" s="26">
        <v>0.7424892783164978</v>
      </c>
      <c r="AF43" s="26">
        <v>0.26823225617408752</v>
      </c>
      <c r="AG43" s="26">
        <v>39.616442329999998</v>
      </c>
      <c r="AH43" s="26">
        <v>0.29306878110000001</v>
      </c>
      <c r="AI43" s="28">
        <v>81</v>
      </c>
      <c r="AJ43" s="28">
        <v>91</v>
      </c>
      <c r="AK43" s="28">
        <v>63</v>
      </c>
      <c r="AL43" s="28">
        <v>37</v>
      </c>
      <c r="AM43" s="28">
        <v>64</v>
      </c>
      <c r="AN43" s="28">
        <v>68</v>
      </c>
      <c r="AO43" s="28">
        <f t="shared" si="6"/>
        <v>67.378737541528238</v>
      </c>
      <c r="AQ43" s="26">
        <v>0.39608935820000002</v>
      </c>
      <c r="AR43" s="26">
        <v>0.20513645109999998</v>
      </c>
      <c r="AS43" s="28">
        <v>89</v>
      </c>
      <c r="AT43" s="28">
        <v>81</v>
      </c>
      <c r="AU43" s="28">
        <f t="shared" si="7"/>
        <v>85</v>
      </c>
      <c r="AW43" s="26">
        <v>1.3825305670999999</v>
      </c>
      <c r="AX43" s="31">
        <v>7.570525339256283E-2</v>
      </c>
      <c r="AY43" s="31">
        <v>0.8</v>
      </c>
      <c r="AZ43" s="28">
        <v>93</v>
      </c>
      <c r="BA43" s="28">
        <v>91</v>
      </c>
      <c r="BB43" s="28">
        <v>20</v>
      </c>
      <c r="BC43" s="28">
        <f t="shared" si="8"/>
        <v>68</v>
      </c>
      <c r="BE43" s="26">
        <f>(S43*$S$14+AA43*$AA$14+AO43*$AO$14+AU43*$AU$14+BC43*$BC$14)/SUM($S$14,$AA$14,$AO$14,$AU$14,$BC$14)</f>
        <v>67.309080841638973</v>
      </c>
      <c r="BF43" s="33">
        <f t="shared" si="9"/>
        <v>21</v>
      </c>
    </row>
    <row r="44" spans="2:58" x14ac:dyDescent="0.3">
      <c r="B44" s="6" t="s">
        <v>75</v>
      </c>
      <c r="C44" s="6" t="s">
        <v>75</v>
      </c>
      <c r="D44" s="6" t="s">
        <v>198</v>
      </c>
      <c r="E44" s="6" t="s">
        <v>200</v>
      </c>
      <c r="G44" s="39">
        <v>6</v>
      </c>
      <c r="H44" s="39">
        <v>0</v>
      </c>
      <c r="I44" s="39">
        <v>3</v>
      </c>
      <c r="J44" s="39">
        <v>9</v>
      </c>
      <c r="K44" s="39">
        <v>4</v>
      </c>
      <c r="L44" s="26">
        <v>1.3142160081158802</v>
      </c>
      <c r="M44" s="26"/>
      <c r="N44" s="27"/>
      <c r="O44" s="26">
        <v>0.97</v>
      </c>
      <c r="P44" s="26">
        <v>8</v>
      </c>
      <c r="Q44" s="28">
        <v>48</v>
      </c>
      <c r="R44" s="28">
        <v>20</v>
      </c>
      <c r="S44" s="28">
        <f t="shared" si="4"/>
        <v>34</v>
      </c>
      <c r="T44" s="27"/>
      <c r="U44" s="26">
        <v>0.95068157399999997</v>
      </c>
      <c r="V44" s="29">
        <v>0.225150353</v>
      </c>
      <c r="W44" s="29">
        <v>9.4710376999999998E-2</v>
      </c>
      <c r="X44" s="28">
        <v>65</v>
      </c>
      <c r="Y44" s="28">
        <v>71</v>
      </c>
      <c r="Z44" s="28">
        <v>95</v>
      </c>
      <c r="AA44" s="28">
        <f t="shared" si="5"/>
        <v>76.999999999999986</v>
      </c>
      <c r="AB44" s="27"/>
      <c r="AC44" s="28">
        <v>10309</v>
      </c>
      <c r="AD44" s="26">
        <v>0.90154236555099487</v>
      </c>
      <c r="AE44" s="26">
        <v>0.66535544395446777</v>
      </c>
      <c r="AF44" s="26">
        <v>0.26200407743453979</v>
      </c>
      <c r="AG44" s="26">
        <v>30.559996399999999</v>
      </c>
      <c r="AH44" s="26">
        <v>0.19347183200000001</v>
      </c>
      <c r="AI44" s="28">
        <v>83</v>
      </c>
      <c r="AJ44" s="28">
        <v>86</v>
      </c>
      <c r="AK44" s="28">
        <v>52</v>
      </c>
      <c r="AL44" s="28">
        <v>35</v>
      </c>
      <c r="AM44" s="28">
        <v>48</v>
      </c>
      <c r="AN44" s="28">
        <v>38</v>
      </c>
      <c r="AO44" s="28">
        <f t="shared" si="6"/>
        <v>57.086378737541544</v>
      </c>
      <c r="AP44" s="27"/>
      <c r="AQ44" s="26">
        <v>0.35629789870000006</v>
      </c>
      <c r="AR44" s="26">
        <v>0.2049934048</v>
      </c>
      <c r="AS44" s="28">
        <v>73</v>
      </c>
      <c r="AT44" s="28">
        <v>81</v>
      </c>
      <c r="AU44" s="28">
        <f t="shared" si="7"/>
        <v>77</v>
      </c>
      <c r="AV44" s="30"/>
      <c r="AW44" s="26">
        <v>1.4742548471999999</v>
      </c>
      <c r="AX44" s="31">
        <v>8.6912656708126979E-2</v>
      </c>
      <c r="AY44" s="31">
        <v>0.16666700000000001</v>
      </c>
      <c r="AZ44" s="28">
        <v>99</v>
      </c>
      <c r="BA44" s="28">
        <v>90</v>
      </c>
      <c r="BB44" s="28">
        <v>83</v>
      </c>
      <c r="BC44" s="28">
        <f t="shared" si="8"/>
        <v>90.666666666666671</v>
      </c>
      <c r="BD44" s="32"/>
      <c r="BE44" s="26">
        <f>(S44*$S$14+AA44*$AA$14+AO44*$AO$14+AU44*$AU$14+BC44*$BC$14)/SUM($S$14,$AA$14,$AO$14,$AU$14,$BC$14)</f>
        <v>67.150609080841633</v>
      </c>
      <c r="BF44" s="33">
        <f t="shared" si="9"/>
        <v>22</v>
      </c>
    </row>
    <row r="45" spans="2:58" x14ac:dyDescent="0.3">
      <c r="B45" s="6" t="s">
        <v>76</v>
      </c>
      <c r="C45" s="6" t="s">
        <v>76</v>
      </c>
      <c r="D45" s="6" t="s">
        <v>264</v>
      </c>
      <c r="E45" s="6" t="s">
        <v>200</v>
      </c>
      <c r="G45" s="39">
        <v>6</v>
      </c>
      <c r="H45" s="39">
        <v>0</v>
      </c>
      <c r="I45" s="39">
        <v>1</v>
      </c>
      <c r="J45" s="39">
        <v>7</v>
      </c>
      <c r="K45" s="39">
        <v>3</v>
      </c>
      <c r="L45" s="26">
        <v>6.1136518046612798</v>
      </c>
      <c r="M45" s="26"/>
      <c r="O45" s="26">
        <v>1</v>
      </c>
      <c r="P45" s="26">
        <v>9</v>
      </c>
      <c r="Q45" s="28">
        <v>44</v>
      </c>
      <c r="R45" s="28">
        <v>10</v>
      </c>
      <c r="S45" s="28">
        <f t="shared" si="4"/>
        <v>27</v>
      </c>
      <c r="U45" s="26">
        <v>0.86227176500000002</v>
      </c>
      <c r="V45" s="29">
        <v>0.41584681899999998</v>
      </c>
      <c r="W45" s="29">
        <v>0.196338074</v>
      </c>
      <c r="X45" s="28">
        <v>92</v>
      </c>
      <c r="Y45" s="28">
        <v>43</v>
      </c>
      <c r="Z45" s="28">
        <v>86</v>
      </c>
      <c r="AA45" s="28">
        <f t="shared" si="5"/>
        <v>73.666666666666671</v>
      </c>
      <c r="AB45" s="27"/>
      <c r="AC45" s="28">
        <v>10349</v>
      </c>
      <c r="AD45" s="26">
        <v>0.96859598159790039</v>
      </c>
      <c r="AE45" s="26">
        <v>0.75790023803710938</v>
      </c>
      <c r="AF45" s="26">
        <v>0.28089669346809387</v>
      </c>
      <c r="AG45" s="26">
        <v>43.22021685</v>
      </c>
      <c r="AH45" s="26">
        <v>0.32583458970000001</v>
      </c>
      <c r="AI45" s="28">
        <v>84</v>
      </c>
      <c r="AJ45" s="28">
        <v>95</v>
      </c>
      <c r="AK45" s="28">
        <v>65</v>
      </c>
      <c r="AL45" s="28">
        <v>40</v>
      </c>
      <c r="AM45" s="28">
        <v>70</v>
      </c>
      <c r="AN45" s="28">
        <v>78</v>
      </c>
      <c r="AO45" s="28">
        <f t="shared" si="6"/>
        <v>72.039867109634557</v>
      </c>
      <c r="AQ45" s="26">
        <v>0.4210481257</v>
      </c>
      <c r="AR45" s="26">
        <v>0.2086947562</v>
      </c>
      <c r="AS45" s="28">
        <v>99</v>
      </c>
      <c r="AT45" s="28">
        <v>84</v>
      </c>
      <c r="AU45" s="28">
        <f t="shared" si="7"/>
        <v>91.5</v>
      </c>
      <c r="AW45" s="26">
        <v>1.2598831435000002</v>
      </c>
      <c r="AX45" s="31">
        <v>0.34269799085225422</v>
      </c>
      <c r="AY45" s="31">
        <v>0.33333299999999999</v>
      </c>
      <c r="AZ45" s="28">
        <v>85</v>
      </c>
      <c r="BA45" s="28">
        <v>62</v>
      </c>
      <c r="BB45" s="28">
        <v>66</v>
      </c>
      <c r="BC45" s="28">
        <f t="shared" si="8"/>
        <v>71</v>
      </c>
      <c r="BE45" s="26">
        <f>(S45*$S$14+AA45*$AA$14+AO45*$AO$14+AU45*$AU$14+BC45*$BC$14)/SUM($S$14,$AA$14,$AO$14,$AU$14,$BC$14)</f>
        <v>67.041306755260251</v>
      </c>
      <c r="BF45" s="33">
        <f t="shared" si="9"/>
        <v>23</v>
      </c>
    </row>
    <row r="46" spans="2:58" x14ac:dyDescent="0.3">
      <c r="B46" s="6" t="s">
        <v>77</v>
      </c>
      <c r="C46" s="6" t="s">
        <v>77</v>
      </c>
      <c r="D46" s="6" t="s">
        <v>214</v>
      </c>
      <c r="E46" s="6" t="s">
        <v>215</v>
      </c>
      <c r="G46" s="39">
        <v>6</v>
      </c>
      <c r="H46" s="39">
        <v>0</v>
      </c>
      <c r="I46" s="39">
        <v>1</v>
      </c>
      <c r="J46" s="39">
        <v>7</v>
      </c>
      <c r="K46" s="39">
        <v>1</v>
      </c>
      <c r="L46" s="26">
        <v>13.970851843369635</v>
      </c>
      <c r="M46" s="26"/>
      <c r="N46" s="27"/>
      <c r="O46" s="26">
        <v>1</v>
      </c>
      <c r="P46" s="26">
        <v>8</v>
      </c>
      <c r="Q46" s="28">
        <v>44</v>
      </c>
      <c r="R46" s="28">
        <v>20</v>
      </c>
      <c r="S46" s="28">
        <f t="shared" si="4"/>
        <v>32</v>
      </c>
      <c r="T46" s="27"/>
      <c r="U46" s="26">
        <v>0.94023401100000004</v>
      </c>
      <c r="V46" s="29">
        <v>0.239564787</v>
      </c>
      <c r="W46" s="29">
        <v>0.10686037700000001</v>
      </c>
      <c r="X46" s="28">
        <v>68</v>
      </c>
      <c r="Y46" s="28">
        <v>69</v>
      </c>
      <c r="Z46" s="28">
        <v>94</v>
      </c>
      <c r="AA46" s="28">
        <f t="shared" si="5"/>
        <v>77</v>
      </c>
      <c r="AB46" s="27"/>
      <c r="AC46" s="28">
        <v>17097</v>
      </c>
      <c r="AD46" s="26">
        <v>0.89120900630950928</v>
      </c>
      <c r="AE46" s="26">
        <v>0.63788300752639771</v>
      </c>
      <c r="AF46" s="26">
        <v>0.25478154420852661</v>
      </c>
      <c r="AG46" s="26">
        <v>30.20851364</v>
      </c>
      <c r="AH46" s="26">
        <v>0.17870665899999999</v>
      </c>
      <c r="AI46" s="28">
        <v>100</v>
      </c>
      <c r="AJ46" s="28">
        <v>85</v>
      </c>
      <c r="AK46" s="28">
        <v>48</v>
      </c>
      <c r="AL46" s="28">
        <v>34</v>
      </c>
      <c r="AM46" s="28">
        <v>48</v>
      </c>
      <c r="AN46" s="28">
        <v>33</v>
      </c>
      <c r="AO46" s="28">
        <f t="shared" si="6"/>
        <v>58.139534883720934</v>
      </c>
      <c r="AP46" s="27"/>
      <c r="AQ46" s="26">
        <v>0.34284047880000001</v>
      </c>
      <c r="AR46" s="26">
        <v>0.19600537179999999</v>
      </c>
      <c r="AS46" s="28">
        <v>68</v>
      </c>
      <c r="AT46" s="28">
        <v>71</v>
      </c>
      <c r="AU46" s="28">
        <f t="shared" si="7"/>
        <v>69.5</v>
      </c>
      <c r="AV46" s="30"/>
      <c r="AW46" s="26">
        <v>1.3257876687999999</v>
      </c>
      <c r="AX46" s="31">
        <v>0.1207258267010697</v>
      </c>
      <c r="AY46" s="31">
        <v>0</v>
      </c>
      <c r="AZ46" s="28">
        <v>89</v>
      </c>
      <c r="BA46" s="28">
        <v>86</v>
      </c>
      <c r="BB46" s="28">
        <v>99</v>
      </c>
      <c r="BC46" s="28">
        <f t="shared" si="8"/>
        <v>91.333333333333343</v>
      </c>
      <c r="BD46" s="32"/>
      <c r="BE46" s="26">
        <f>(S46*$S$14+AA46*$AA$14+AO46*$AO$14+AU46*$AU$14+BC46*$BC$14)/SUM($S$14,$AA$14,$AO$14,$AU$14,$BC$14)</f>
        <v>65.594573643410854</v>
      </c>
      <c r="BF46" s="33">
        <f t="shared" si="9"/>
        <v>24</v>
      </c>
    </row>
    <row r="47" spans="2:58" x14ac:dyDescent="0.3">
      <c r="B47" s="6" t="s">
        <v>78</v>
      </c>
      <c r="C47" s="6" t="s">
        <v>78</v>
      </c>
      <c r="D47" s="6" t="s">
        <v>233</v>
      </c>
      <c r="E47" s="6" t="s">
        <v>200</v>
      </c>
      <c r="G47" s="39">
        <v>5</v>
      </c>
      <c r="H47" s="39">
        <v>1</v>
      </c>
      <c r="I47" s="39">
        <v>1</v>
      </c>
      <c r="J47" s="39">
        <v>7</v>
      </c>
      <c r="K47" s="39">
        <v>2</v>
      </c>
      <c r="L47" s="26">
        <v>1.3808747125108132</v>
      </c>
      <c r="M47" s="26"/>
      <c r="N47" s="27"/>
      <c r="O47" s="26">
        <v>0.8</v>
      </c>
      <c r="P47" s="26">
        <v>7</v>
      </c>
      <c r="Q47" s="28">
        <v>70</v>
      </c>
      <c r="R47" s="28">
        <v>30</v>
      </c>
      <c r="S47" s="28">
        <f t="shared" si="4"/>
        <v>50</v>
      </c>
      <c r="T47" s="27"/>
      <c r="U47" s="26">
        <v>0.89352173499999998</v>
      </c>
      <c r="V47" s="29">
        <v>0.30039180300000001</v>
      </c>
      <c r="W47" s="29">
        <v>0.177473197</v>
      </c>
      <c r="X47" s="28">
        <v>82</v>
      </c>
      <c r="Y47" s="28">
        <v>60</v>
      </c>
      <c r="Z47" s="28">
        <v>88</v>
      </c>
      <c r="AA47" s="28">
        <f t="shared" si="5"/>
        <v>76.666666666666671</v>
      </c>
      <c r="AB47" s="27"/>
      <c r="AC47" s="28">
        <v>5113</v>
      </c>
      <c r="AD47" s="26">
        <v>0.85996478796005249</v>
      </c>
      <c r="AE47" s="26">
        <v>0.67931687831878662</v>
      </c>
      <c r="AF47" s="26">
        <v>0.28339526057243347</v>
      </c>
      <c r="AG47" s="26">
        <v>31.101707009999998</v>
      </c>
      <c r="AH47" s="26">
        <v>0.20600989619999999</v>
      </c>
      <c r="AI47" s="28">
        <v>40</v>
      </c>
      <c r="AJ47" s="28">
        <v>81</v>
      </c>
      <c r="AK47" s="28">
        <v>54</v>
      </c>
      <c r="AL47" s="28">
        <v>40</v>
      </c>
      <c r="AM47" s="28">
        <v>49</v>
      </c>
      <c r="AN47" s="28">
        <v>42</v>
      </c>
      <c r="AO47" s="28">
        <f t="shared" si="6"/>
        <v>50.963455149501669</v>
      </c>
      <c r="AP47" s="27"/>
      <c r="AQ47" s="26">
        <v>0.36346072300000004</v>
      </c>
      <c r="AR47" s="26">
        <v>0.20061331030000001</v>
      </c>
      <c r="AS47" s="28">
        <v>76</v>
      </c>
      <c r="AT47" s="28">
        <v>76</v>
      </c>
      <c r="AU47" s="28">
        <f t="shared" si="7"/>
        <v>76</v>
      </c>
      <c r="AV47" s="30"/>
      <c r="AW47" s="26">
        <v>1.0394975094999999</v>
      </c>
      <c r="AX47" s="31">
        <v>0</v>
      </c>
      <c r="AY47" s="31">
        <v>0.5</v>
      </c>
      <c r="AZ47" s="28">
        <v>70</v>
      </c>
      <c r="BA47" s="28">
        <v>99</v>
      </c>
      <c r="BB47" s="28">
        <v>50</v>
      </c>
      <c r="BC47" s="28">
        <f t="shared" si="8"/>
        <v>73.000000000000014</v>
      </c>
      <c r="BD47" s="32"/>
      <c r="BE47" s="26">
        <f>(S47*$S$14+AA47*$AA$14+AO47*$AO$14+AU47*$AU$14+BC47*$BC$14)/SUM($S$14,$AA$14,$AO$14,$AU$14,$BC$14)</f>
        <v>65.326024363233671</v>
      </c>
      <c r="BF47" s="33">
        <f t="shared" si="9"/>
        <v>25</v>
      </c>
    </row>
    <row r="48" spans="2:58" x14ac:dyDescent="0.3">
      <c r="B48" s="6" t="s">
        <v>79</v>
      </c>
      <c r="C48" s="6" t="s">
        <v>79</v>
      </c>
      <c r="D48" s="6" t="s">
        <v>225</v>
      </c>
      <c r="E48" s="6" t="s">
        <v>202</v>
      </c>
      <c r="G48" s="39">
        <v>0</v>
      </c>
      <c r="H48" s="39">
        <v>1</v>
      </c>
      <c r="I48" s="39">
        <v>0</v>
      </c>
      <c r="J48" s="39">
        <v>1</v>
      </c>
      <c r="K48" s="39">
        <v>1</v>
      </c>
      <c r="L48" s="26">
        <v>7.5629258537318847E-2</v>
      </c>
      <c r="M48" s="26"/>
      <c r="N48" s="27"/>
      <c r="O48" s="26">
        <v>1</v>
      </c>
      <c r="P48" s="26">
        <v>0</v>
      </c>
      <c r="Q48" s="28">
        <v>44</v>
      </c>
      <c r="R48" s="28">
        <v>100</v>
      </c>
      <c r="S48" s="28">
        <f t="shared" si="4"/>
        <v>72</v>
      </c>
      <c r="T48" s="27"/>
      <c r="U48" s="26">
        <v>0.93570347300000001</v>
      </c>
      <c r="V48" s="29">
        <v>0.25237675700000001</v>
      </c>
      <c r="W48" s="29">
        <v>0.113111751</v>
      </c>
      <c r="X48" s="28">
        <v>70</v>
      </c>
      <c r="Y48" s="28">
        <v>67</v>
      </c>
      <c r="Z48" s="28">
        <v>93</v>
      </c>
      <c r="AA48" s="28">
        <f t="shared" si="5"/>
        <v>76.666666666666671</v>
      </c>
      <c r="AB48" s="27"/>
      <c r="AC48" s="28">
        <v>7211</v>
      </c>
      <c r="AD48" s="26">
        <v>0.84260159730911255</v>
      </c>
      <c r="AE48" s="26">
        <v>0.60822600126266479</v>
      </c>
      <c r="AF48" s="26">
        <v>0.23672167956829071</v>
      </c>
      <c r="AG48" s="26">
        <v>21.69513542</v>
      </c>
      <c r="AH48" s="26">
        <v>0.1518955991</v>
      </c>
      <c r="AI48" s="28">
        <v>58</v>
      </c>
      <c r="AJ48" s="28">
        <v>78</v>
      </c>
      <c r="AK48" s="28">
        <v>44</v>
      </c>
      <c r="AL48" s="28">
        <v>29</v>
      </c>
      <c r="AM48" s="28">
        <v>34</v>
      </c>
      <c r="AN48" s="28">
        <v>25</v>
      </c>
      <c r="AO48" s="28">
        <f t="shared" si="6"/>
        <v>44.710963455149503</v>
      </c>
      <c r="AP48" s="27"/>
      <c r="AQ48" s="26">
        <v>0.30268310749999999</v>
      </c>
      <c r="AR48" s="26">
        <v>0.16872713869999997</v>
      </c>
      <c r="AS48" s="28">
        <v>52</v>
      </c>
      <c r="AT48" s="28">
        <v>42</v>
      </c>
      <c r="AU48" s="28">
        <f t="shared" si="7"/>
        <v>47</v>
      </c>
      <c r="AV48" s="30"/>
      <c r="AW48" s="26">
        <v>0.94211748909999993</v>
      </c>
      <c r="AX48" s="31">
        <v>0</v>
      </c>
      <c r="AY48" s="31" t="s">
        <v>364</v>
      </c>
      <c r="AZ48" s="28">
        <v>63</v>
      </c>
      <c r="BA48" s="28">
        <v>99</v>
      </c>
      <c r="BB48" s="28">
        <v>0</v>
      </c>
      <c r="BC48" s="28">
        <f t="shared" si="8"/>
        <v>81.000000000000014</v>
      </c>
      <c r="BD48" s="32"/>
      <c r="BE48" s="26">
        <f>(S48*$S$14+AA48*$AA$14+AO48*$AO$14+AU48*$AU$14+BC48*$BC$14)/SUM($S$14,$AA$14,$AO$14,$AU$14,$BC$14)</f>
        <v>64.275526024363245</v>
      </c>
      <c r="BF48" s="33">
        <f t="shared" si="9"/>
        <v>26</v>
      </c>
    </row>
    <row r="49" spans="2:58" x14ac:dyDescent="0.3">
      <c r="B49" s="6" t="s">
        <v>80</v>
      </c>
      <c r="C49" s="6" t="s">
        <v>80</v>
      </c>
      <c r="D49" s="6" t="s">
        <v>245</v>
      </c>
      <c r="E49" s="6" t="s">
        <v>215</v>
      </c>
      <c r="G49" s="39">
        <v>2</v>
      </c>
      <c r="H49" s="39">
        <v>0</v>
      </c>
      <c r="I49" s="39">
        <v>0</v>
      </c>
      <c r="J49" s="39">
        <v>2</v>
      </c>
      <c r="K49" s="39">
        <v>2</v>
      </c>
      <c r="L49" s="26">
        <v>0.78667659157762815</v>
      </c>
      <c r="M49" s="26"/>
      <c r="N49" s="27"/>
      <c r="O49" s="26">
        <v>0.83</v>
      </c>
      <c r="P49" s="26">
        <v>4</v>
      </c>
      <c r="Q49" s="28">
        <v>66</v>
      </c>
      <c r="R49" s="28">
        <v>60</v>
      </c>
      <c r="S49" s="28">
        <f t="shared" si="4"/>
        <v>63</v>
      </c>
      <c r="T49" s="27"/>
      <c r="U49" s="26">
        <v>0.83486021799999999</v>
      </c>
      <c r="V49" s="29">
        <v>1.9363852000000001E-2</v>
      </c>
      <c r="W49" s="29">
        <v>3.3191946999999999E-2</v>
      </c>
      <c r="X49" s="28">
        <v>100</v>
      </c>
      <c r="Y49" s="28">
        <v>100</v>
      </c>
      <c r="Z49" s="28">
        <v>100</v>
      </c>
      <c r="AA49" s="28">
        <f t="shared" si="5"/>
        <v>100</v>
      </c>
      <c r="AB49" s="27"/>
      <c r="AC49" s="28">
        <v>2378</v>
      </c>
      <c r="AD49" s="26">
        <v>0.90538269281387329</v>
      </c>
      <c r="AE49" s="26">
        <v>0.51682370901107788</v>
      </c>
      <c r="AF49" s="26">
        <v>0.27417999505996704</v>
      </c>
      <c r="AG49" s="26">
        <v>18.979814959999999</v>
      </c>
      <c r="AH49" s="26">
        <v>0.1122010128</v>
      </c>
      <c r="AI49" s="28">
        <v>17</v>
      </c>
      <c r="AJ49" s="28">
        <v>87</v>
      </c>
      <c r="AK49" s="28">
        <v>31</v>
      </c>
      <c r="AL49" s="28">
        <v>38</v>
      </c>
      <c r="AM49" s="28">
        <v>29</v>
      </c>
      <c r="AN49" s="28">
        <v>13</v>
      </c>
      <c r="AO49" s="28">
        <f t="shared" si="6"/>
        <v>35.770764119601324</v>
      </c>
      <c r="AP49" s="27"/>
      <c r="AQ49" s="26">
        <v>0.31950336680000002</v>
      </c>
      <c r="AR49" s="26">
        <v>0.17522960520000003</v>
      </c>
      <c r="AS49" s="28">
        <v>59</v>
      </c>
      <c r="AT49" s="28">
        <v>49</v>
      </c>
      <c r="AU49" s="28">
        <f t="shared" si="7"/>
        <v>54</v>
      </c>
      <c r="AV49" s="30"/>
      <c r="AW49" s="26">
        <v>0.24584836240000002</v>
      </c>
      <c r="AX49" s="31">
        <v>0.17278751711859561</v>
      </c>
      <c r="AY49" s="31">
        <v>0</v>
      </c>
      <c r="AZ49" s="28">
        <v>16</v>
      </c>
      <c r="BA49" s="28">
        <v>81</v>
      </c>
      <c r="BB49" s="28">
        <v>99</v>
      </c>
      <c r="BC49" s="28">
        <f t="shared" si="8"/>
        <v>65.333333333333343</v>
      </c>
      <c r="BD49" s="32"/>
      <c r="BE49" s="26">
        <f>(S49*$S$14+AA49*$AA$14+AO49*$AO$14+AU49*$AU$14+BC49*$BC$14)/SUM($S$14,$AA$14,$AO$14,$AU$14,$BC$14)</f>
        <v>63.620819490586925</v>
      </c>
      <c r="BF49" s="33">
        <f t="shared" si="9"/>
        <v>27</v>
      </c>
    </row>
    <row r="50" spans="2:58" x14ac:dyDescent="0.3">
      <c r="B50" s="6" t="s">
        <v>81</v>
      </c>
      <c r="C50" s="6" t="s">
        <v>81</v>
      </c>
      <c r="D50" s="6" t="s">
        <v>265</v>
      </c>
      <c r="E50" s="6" t="s">
        <v>209</v>
      </c>
      <c r="G50" s="39">
        <v>0</v>
      </c>
      <c r="H50" s="39">
        <v>1</v>
      </c>
      <c r="I50" s="39">
        <v>0</v>
      </c>
      <c r="J50" s="39">
        <v>1</v>
      </c>
      <c r="K50" s="39">
        <v>1</v>
      </c>
      <c r="L50" s="26">
        <v>1.1342377754919921</v>
      </c>
      <c r="M50" s="26" t="s">
        <v>557</v>
      </c>
      <c r="O50" s="26">
        <v>1</v>
      </c>
      <c r="P50" s="26">
        <v>4</v>
      </c>
      <c r="Q50" s="28">
        <v>44</v>
      </c>
      <c r="R50" s="28">
        <v>60</v>
      </c>
      <c r="S50" s="28">
        <f t="shared" si="4"/>
        <v>52</v>
      </c>
      <c r="U50" s="26">
        <v>0.88819483399999999</v>
      </c>
      <c r="V50" s="29">
        <v>0.70625193100000005</v>
      </c>
      <c r="W50" s="29">
        <v>0.18465109399999999</v>
      </c>
      <c r="X50" s="28">
        <v>84</v>
      </c>
      <c r="Y50" s="28">
        <v>2</v>
      </c>
      <c r="Z50" s="28">
        <v>87</v>
      </c>
      <c r="AA50" s="28">
        <f t="shared" si="5"/>
        <v>57.666666666666671</v>
      </c>
      <c r="AB50" s="27"/>
      <c r="AC50" s="28">
        <v>1668</v>
      </c>
      <c r="AD50" s="26">
        <v>0.86031174659729004</v>
      </c>
      <c r="AE50" s="26">
        <v>0.73637962341308594</v>
      </c>
      <c r="AF50" s="26">
        <v>0.14208632707595825</v>
      </c>
      <c r="AG50" s="26">
        <v>50.25540247</v>
      </c>
      <c r="AH50" s="26">
        <v>0.31957309649999999</v>
      </c>
      <c r="AI50" s="28">
        <v>12</v>
      </c>
      <c r="AJ50" s="28">
        <v>81</v>
      </c>
      <c r="AK50" s="28">
        <v>62</v>
      </c>
      <c r="AL50" s="28">
        <v>6</v>
      </c>
      <c r="AM50" s="28">
        <v>81</v>
      </c>
      <c r="AN50" s="28">
        <v>76</v>
      </c>
      <c r="AO50" s="28">
        <f t="shared" si="6"/>
        <v>52.863787375415292</v>
      </c>
      <c r="AQ50" s="26">
        <v>0.34441729510000002</v>
      </c>
      <c r="AR50" s="26">
        <v>0.1752074465</v>
      </c>
      <c r="AS50" s="28">
        <v>68</v>
      </c>
      <c r="AT50" s="28">
        <v>49</v>
      </c>
      <c r="AU50" s="28">
        <f t="shared" si="7"/>
        <v>58.5</v>
      </c>
      <c r="AW50" s="26">
        <v>1.2832870274000001</v>
      </c>
      <c r="AX50" s="31">
        <v>2.8234706794788901E-3</v>
      </c>
      <c r="AY50" s="31">
        <v>0</v>
      </c>
      <c r="AZ50" s="28">
        <v>87</v>
      </c>
      <c r="BA50" s="28">
        <v>99</v>
      </c>
      <c r="BB50" s="28">
        <v>99</v>
      </c>
      <c r="BC50" s="28">
        <f t="shared" si="8"/>
        <v>95.000000000000014</v>
      </c>
      <c r="BE50" s="26">
        <f>(S50*$S$14+AA50*$AA$14+AO50*$AO$14+AU50*$AU$14+BC50*$BC$14)/SUM($S$14,$AA$14,$AO$14,$AU$14,$BC$14)</f>
        <v>63.206090808416398</v>
      </c>
      <c r="BF50" s="33">
        <f t="shared" si="9"/>
        <v>28</v>
      </c>
    </row>
    <row r="51" spans="2:58" x14ac:dyDescent="0.3">
      <c r="B51" s="6" t="s">
        <v>82</v>
      </c>
      <c r="C51" s="6" t="s">
        <v>82</v>
      </c>
      <c r="D51" s="6" t="s">
        <v>226</v>
      </c>
      <c r="E51" s="6" t="s">
        <v>209</v>
      </c>
      <c r="G51" s="39">
        <v>1</v>
      </c>
      <c r="H51" s="39">
        <v>0</v>
      </c>
      <c r="I51" s="39">
        <v>1</v>
      </c>
      <c r="J51" s="39">
        <v>2</v>
      </c>
      <c r="K51" s="39">
        <v>1</v>
      </c>
      <c r="L51" s="26">
        <v>0.24607178482295206</v>
      </c>
      <c r="M51" s="26"/>
      <c r="N51" s="27"/>
      <c r="O51" s="26">
        <v>1</v>
      </c>
      <c r="P51" s="26">
        <v>8</v>
      </c>
      <c r="Q51" s="28">
        <v>44</v>
      </c>
      <c r="R51" s="28">
        <v>20</v>
      </c>
      <c r="S51" s="28">
        <f t="shared" si="4"/>
        <v>32</v>
      </c>
      <c r="T51" s="27"/>
      <c r="U51" s="26">
        <v>0.85823319399999998</v>
      </c>
      <c r="V51" s="29">
        <v>0.26719686399999998</v>
      </c>
      <c r="W51" s="29">
        <v>0.175002988</v>
      </c>
      <c r="X51" s="28">
        <v>93</v>
      </c>
      <c r="Y51" s="28">
        <v>65</v>
      </c>
      <c r="Z51" s="28">
        <v>88</v>
      </c>
      <c r="AA51" s="28">
        <f t="shared" si="5"/>
        <v>82.000000000000014</v>
      </c>
      <c r="AB51" s="27"/>
      <c r="AC51" s="28">
        <v>9225</v>
      </c>
      <c r="AD51" s="26">
        <v>0.95891600847244263</v>
      </c>
      <c r="AE51" s="26">
        <v>0.71383744478225708</v>
      </c>
      <c r="AF51" s="26">
        <v>0.28975608944892883</v>
      </c>
      <c r="AG51" s="26">
        <v>39.399457949999999</v>
      </c>
      <c r="AH51" s="26">
        <v>0.28100302560000001</v>
      </c>
      <c r="AI51" s="28">
        <v>74</v>
      </c>
      <c r="AJ51" s="28">
        <v>94</v>
      </c>
      <c r="AK51" s="28">
        <v>59</v>
      </c>
      <c r="AL51" s="28">
        <v>42</v>
      </c>
      <c r="AM51" s="28">
        <v>63</v>
      </c>
      <c r="AN51" s="28">
        <v>64</v>
      </c>
      <c r="AO51" s="28">
        <f t="shared" si="6"/>
        <v>66.026578073089709</v>
      </c>
      <c r="AP51" s="27"/>
      <c r="AQ51" s="26">
        <v>0.4063414555</v>
      </c>
      <c r="AR51" s="26">
        <v>0.2060397813</v>
      </c>
      <c r="AS51" s="28">
        <v>93</v>
      </c>
      <c r="AT51" s="28">
        <v>82</v>
      </c>
      <c r="AU51" s="28">
        <f t="shared" si="7"/>
        <v>87.5</v>
      </c>
      <c r="AV51" s="30"/>
      <c r="AW51" s="26">
        <v>1.1584153156999999</v>
      </c>
      <c r="AX51" s="31">
        <v>0.40633876892255699</v>
      </c>
      <c r="AY51" s="31">
        <v>1</v>
      </c>
      <c r="AZ51" s="28">
        <v>78</v>
      </c>
      <c r="BA51" s="28">
        <v>55</v>
      </c>
      <c r="BB51" s="28">
        <v>1</v>
      </c>
      <c r="BC51" s="28">
        <f t="shared" si="8"/>
        <v>44.666666666666664</v>
      </c>
      <c r="BD51" s="32"/>
      <c r="BE51" s="26">
        <f>(S51*$S$14+AA51*$AA$14+AO51*$AO$14+AU51*$AU$14+BC51*$BC$14)/SUM($S$14,$AA$14,$AO$14,$AU$14,$BC$14)</f>
        <v>62.438648947951279</v>
      </c>
      <c r="BF51" s="33">
        <f t="shared" si="9"/>
        <v>29</v>
      </c>
    </row>
    <row r="52" spans="2:58" x14ac:dyDescent="0.3">
      <c r="B52" s="6" t="s">
        <v>83</v>
      </c>
      <c r="C52" s="6" t="s">
        <v>83</v>
      </c>
      <c r="D52" s="6" t="s">
        <v>236</v>
      </c>
      <c r="E52" s="6" t="s">
        <v>209</v>
      </c>
      <c r="G52" s="39">
        <v>1</v>
      </c>
      <c r="H52" s="39">
        <v>0</v>
      </c>
      <c r="I52" s="39">
        <v>0</v>
      </c>
      <c r="J52" s="39">
        <v>1</v>
      </c>
      <c r="K52" s="39">
        <v>3</v>
      </c>
      <c r="L52" s="26">
        <v>2.1198643606012717</v>
      </c>
      <c r="M52" s="26"/>
      <c r="N52" s="27"/>
      <c r="O52" s="26">
        <v>1.1100000000000001</v>
      </c>
      <c r="P52" s="26">
        <v>8</v>
      </c>
      <c r="Q52" s="28">
        <v>30</v>
      </c>
      <c r="R52" s="28">
        <v>20</v>
      </c>
      <c r="S52" s="28">
        <f t="shared" si="4"/>
        <v>25</v>
      </c>
      <c r="T52" s="27"/>
      <c r="U52" s="26">
        <v>0.99212204199999998</v>
      </c>
      <c r="V52" s="29">
        <v>6.1952449999999999E-2</v>
      </c>
      <c r="W52" s="29">
        <v>4.6439063000000003E-2</v>
      </c>
      <c r="X52" s="28">
        <v>52</v>
      </c>
      <c r="Y52" s="28">
        <v>94</v>
      </c>
      <c r="Z52" s="28">
        <v>99</v>
      </c>
      <c r="AA52" s="28">
        <f t="shared" si="5"/>
        <v>81.666666666666671</v>
      </c>
      <c r="AB52" s="27"/>
      <c r="AC52" s="28">
        <v>3336</v>
      </c>
      <c r="AD52" s="26">
        <v>0.82763791084289551</v>
      </c>
      <c r="AE52" s="26">
        <v>0.73324739933013916</v>
      </c>
      <c r="AF52" s="26">
        <v>0.19304555654525757</v>
      </c>
      <c r="AG52" s="26">
        <v>34.324075450000002</v>
      </c>
      <c r="AH52" s="26">
        <v>0.26360853960000002</v>
      </c>
      <c r="AI52" s="28">
        <v>25</v>
      </c>
      <c r="AJ52" s="28">
        <v>76</v>
      </c>
      <c r="AK52" s="28">
        <v>62</v>
      </c>
      <c r="AL52" s="28">
        <v>18</v>
      </c>
      <c r="AM52" s="28">
        <v>55</v>
      </c>
      <c r="AN52" s="28">
        <v>59</v>
      </c>
      <c r="AO52" s="28">
        <f t="shared" si="6"/>
        <v>49.086378737541537</v>
      </c>
      <c r="AP52" s="27"/>
      <c r="AQ52" s="26">
        <v>0.41460853959999999</v>
      </c>
      <c r="AR52" s="26">
        <v>0.18235963399999999</v>
      </c>
      <c r="AS52" s="28">
        <v>96</v>
      </c>
      <c r="AT52" s="28">
        <v>57</v>
      </c>
      <c r="AU52" s="28">
        <f t="shared" si="7"/>
        <v>76.5</v>
      </c>
      <c r="AV52" s="30"/>
      <c r="AW52" s="26">
        <v>0.63248398019999996</v>
      </c>
      <c r="AX52" s="31">
        <v>3.2228311269015923E-2</v>
      </c>
      <c r="AY52" s="31">
        <v>0</v>
      </c>
      <c r="AZ52" s="28">
        <v>42</v>
      </c>
      <c r="BA52" s="28">
        <v>96</v>
      </c>
      <c r="BB52" s="28">
        <v>99</v>
      </c>
      <c r="BC52" s="28">
        <f t="shared" si="8"/>
        <v>79.000000000000014</v>
      </c>
      <c r="BD52" s="32"/>
      <c r="BE52" s="26">
        <f>(S52*$S$14+AA52*$AA$14+AO52*$AO$14+AU52*$AU$14+BC52*$BC$14)/SUM($S$14,$AA$14,$AO$14,$AU$14,$BC$14)</f>
        <v>62.250609080841642</v>
      </c>
      <c r="BF52" s="33">
        <f t="shared" si="9"/>
        <v>30</v>
      </c>
    </row>
    <row r="53" spans="2:58" x14ac:dyDescent="0.3">
      <c r="B53" s="6" t="s">
        <v>84</v>
      </c>
      <c r="C53" s="6" t="s">
        <v>84</v>
      </c>
      <c r="D53" s="6" t="s">
        <v>260</v>
      </c>
      <c r="E53" s="6" t="s">
        <v>200</v>
      </c>
      <c r="G53" s="39">
        <v>5</v>
      </c>
      <c r="H53" s="39">
        <v>0</v>
      </c>
      <c r="I53" s="39">
        <v>2</v>
      </c>
      <c r="J53" s="39">
        <v>7</v>
      </c>
      <c r="K53" s="39">
        <v>3</v>
      </c>
      <c r="L53" s="26">
        <v>8.178509924335426</v>
      </c>
      <c r="M53" s="26"/>
      <c r="O53" s="26">
        <v>0.95</v>
      </c>
      <c r="P53" s="26">
        <v>7</v>
      </c>
      <c r="Q53" s="28">
        <v>51</v>
      </c>
      <c r="R53" s="28">
        <v>30</v>
      </c>
      <c r="S53" s="28">
        <f t="shared" si="4"/>
        <v>40.5</v>
      </c>
      <c r="U53" s="26">
        <v>0.96097218200000001</v>
      </c>
      <c r="V53" s="29">
        <v>6.4469579999999999E-2</v>
      </c>
      <c r="W53" s="29">
        <v>5.0692305E-2</v>
      </c>
      <c r="X53" s="28">
        <v>62</v>
      </c>
      <c r="Y53" s="28">
        <v>94</v>
      </c>
      <c r="Z53" s="28">
        <v>99</v>
      </c>
      <c r="AA53" s="28">
        <f t="shared" si="5"/>
        <v>85</v>
      </c>
      <c r="AB53" s="27"/>
      <c r="AC53" s="28">
        <v>10700</v>
      </c>
      <c r="AD53" s="26">
        <v>0.87953269481658936</v>
      </c>
      <c r="AE53" s="26">
        <v>0.65806162357330322</v>
      </c>
      <c r="AF53" s="26">
        <v>0.22990654408931732</v>
      </c>
      <c r="AG53" s="26">
        <v>36.977127330000002</v>
      </c>
      <c r="AH53" s="26">
        <v>0.2474241556</v>
      </c>
      <c r="AI53" s="28">
        <v>87</v>
      </c>
      <c r="AJ53" s="28">
        <v>83</v>
      </c>
      <c r="AK53" s="28">
        <v>51</v>
      </c>
      <c r="AL53" s="28">
        <v>27</v>
      </c>
      <c r="AM53" s="28">
        <v>59</v>
      </c>
      <c r="AN53" s="28">
        <v>54</v>
      </c>
      <c r="AO53" s="28">
        <f t="shared" si="6"/>
        <v>60.255813953488378</v>
      </c>
      <c r="AQ53" s="26">
        <v>0.39067722320000003</v>
      </c>
      <c r="AR53" s="26">
        <v>0.18861197870000002</v>
      </c>
      <c r="AS53" s="28">
        <v>87</v>
      </c>
      <c r="AT53" s="28">
        <v>63</v>
      </c>
      <c r="AU53" s="28">
        <f t="shared" si="7"/>
        <v>75</v>
      </c>
      <c r="AW53" s="26">
        <v>0.82706796810000005</v>
      </c>
      <c r="AX53" s="31">
        <v>0.23320362268282399</v>
      </c>
      <c r="AY53" s="31">
        <v>0.8</v>
      </c>
      <c r="AZ53" s="28">
        <v>56</v>
      </c>
      <c r="BA53" s="28">
        <v>74</v>
      </c>
      <c r="BB53" s="28">
        <v>20</v>
      </c>
      <c r="BC53" s="28">
        <f t="shared" si="8"/>
        <v>50.000000000000007</v>
      </c>
      <c r="BE53" s="26">
        <f>(S53*$S$14+AA53*$AA$14+AO53*$AO$14+AU53*$AU$14+BC53*$BC$14)/SUM($S$14,$AA$14,$AO$14,$AU$14,$BC$14)</f>
        <v>62.151162790697676</v>
      </c>
      <c r="BF53" s="33">
        <f t="shared" si="9"/>
        <v>31</v>
      </c>
    </row>
    <row r="54" spans="2:58" x14ac:dyDescent="0.3">
      <c r="B54" s="6" t="s">
        <v>85</v>
      </c>
      <c r="C54" s="6" t="s">
        <v>85</v>
      </c>
      <c r="D54" s="6" t="s">
        <v>223</v>
      </c>
      <c r="E54" s="6" t="s">
        <v>200</v>
      </c>
      <c r="G54" s="39">
        <v>7</v>
      </c>
      <c r="H54" s="39">
        <v>0</v>
      </c>
      <c r="I54" s="39">
        <v>0</v>
      </c>
      <c r="J54" s="39">
        <v>7</v>
      </c>
      <c r="K54" s="39">
        <v>3</v>
      </c>
      <c r="L54" s="26">
        <v>13.891602021222681</v>
      </c>
      <c r="M54" s="26" t="s">
        <v>557</v>
      </c>
      <c r="N54" s="27"/>
      <c r="O54" s="26">
        <v>0.89</v>
      </c>
      <c r="P54" s="26">
        <v>5</v>
      </c>
      <c r="Q54" s="28">
        <v>58</v>
      </c>
      <c r="R54" s="28">
        <v>50</v>
      </c>
      <c r="S54" s="28">
        <f t="shared" si="4"/>
        <v>54</v>
      </c>
      <c r="T54" s="27"/>
      <c r="U54" s="26">
        <v>0.888258879</v>
      </c>
      <c r="V54" s="29">
        <v>0.177150853</v>
      </c>
      <c r="W54" s="29">
        <v>0.27625993500000001</v>
      </c>
      <c r="X54" s="28">
        <v>84</v>
      </c>
      <c r="Y54" s="28">
        <v>78</v>
      </c>
      <c r="Z54" s="28">
        <v>79</v>
      </c>
      <c r="AA54" s="28">
        <f t="shared" si="5"/>
        <v>80.333333333333329</v>
      </c>
      <c r="AB54" s="27"/>
      <c r="AC54" s="28">
        <v>4912</v>
      </c>
      <c r="AD54" s="26">
        <v>0.91653096675872803</v>
      </c>
      <c r="AE54" s="26">
        <v>0.54210525751113892</v>
      </c>
      <c r="AF54" s="26">
        <v>0.24389250576496124</v>
      </c>
      <c r="AG54" s="26">
        <v>23.752634560000001</v>
      </c>
      <c r="AH54" s="26">
        <v>0.17705551679999998</v>
      </c>
      <c r="AI54" s="28">
        <v>39</v>
      </c>
      <c r="AJ54" s="28">
        <v>88</v>
      </c>
      <c r="AK54" s="28">
        <v>34</v>
      </c>
      <c r="AL54" s="28">
        <v>31</v>
      </c>
      <c r="AM54" s="28">
        <v>37</v>
      </c>
      <c r="AN54" s="28">
        <v>33</v>
      </c>
      <c r="AO54" s="28">
        <f t="shared" si="6"/>
        <v>43.651162790697676</v>
      </c>
      <c r="AP54" s="27"/>
      <c r="AQ54" s="26">
        <v>0.32891308019999999</v>
      </c>
      <c r="AR54" s="26">
        <v>0.17850061279999999</v>
      </c>
      <c r="AS54" s="28">
        <v>62</v>
      </c>
      <c r="AT54" s="28">
        <v>53</v>
      </c>
      <c r="AU54" s="28">
        <f t="shared" si="7"/>
        <v>57.5</v>
      </c>
      <c r="AV54" s="30"/>
      <c r="AW54" s="26">
        <v>1.0477756677000001</v>
      </c>
      <c r="AX54" s="31">
        <v>0.19633807792409053</v>
      </c>
      <c r="AY54" s="31" t="s">
        <v>364</v>
      </c>
      <c r="AZ54" s="28">
        <v>71</v>
      </c>
      <c r="BA54" s="28">
        <v>78</v>
      </c>
      <c r="BB54" s="28">
        <v>0</v>
      </c>
      <c r="BC54" s="28">
        <f t="shared" si="8"/>
        <v>74.5</v>
      </c>
      <c r="BD54" s="32"/>
      <c r="BE54" s="26">
        <f>(S54*$S$14+AA54*$AA$14+AO54*$AO$14+AU54*$AU$14+BC54*$BC$14)/SUM($S$14,$AA$14,$AO$14,$AU$14,$BC$14)</f>
        <v>61.996899224806199</v>
      </c>
      <c r="BF54" s="33">
        <f t="shared" si="9"/>
        <v>32</v>
      </c>
    </row>
    <row r="55" spans="2:58" x14ac:dyDescent="0.3">
      <c r="B55" s="6" t="s">
        <v>86</v>
      </c>
      <c r="C55" s="6" t="s">
        <v>86</v>
      </c>
      <c r="D55" s="6" t="s">
        <v>239</v>
      </c>
      <c r="E55" s="6" t="s">
        <v>202</v>
      </c>
      <c r="G55" s="39">
        <v>4</v>
      </c>
      <c r="H55" s="39">
        <v>0</v>
      </c>
      <c r="I55" s="39">
        <v>0</v>
      </c>
      <c r="J55" s="39">
        <v>4</v>
      </c>
      <c r="K55" s="39">
        <v>3</v>
      </c>
      <c r="L55" s="26">
        <v>1.267552359508225</v>
      </c>
      <c r="M55" s="26"/>
      <c r="N55" s="27"/>
      <c r="O55" s="26">
        <v>1</v>
      </c>
      <c r="P55" s="26">
        <v>6</v>
      </c>
      <c r="Q55" s="28">
        <v>44</v>
      </c>
      <c r="R55" s="28">
        <v>40</v>
      </c>
      <c r="S55" s="28">
        <f t="shared" ref="S55:S81" si="10">IFERROR((Q55*$O$14+R55*$P$14)/SUM($O$14:$P$14),0)</f>
        <v>42</v>
      </c>
      <c r="T55" s="27"/>
      <c r="U55" s="26">
        <v>0.88286620199999999</v>
      </c>
      <c r="V55" s="29">
        <v>0.578204151</v>
      </c>
      <c r="W55" s="29">
        <v>0.13979678800000001</v>
      </c>
      <c r="X55" s="28">
        <v>86</v>
      </c>
      <c r="Y55" s="28">
        <v>20</v>
      </c>
      <c r="Z55" s="28">
        <v>91</v>
      </c>
      <c r="AA55" s="28">
        <f t="shared" ref="AA55:AA81" si="11">IFERROR((X55*$U$14+Y55*$V$14+Z55*$W$14)/SUM($U$14:$W$14),0)</f>
        <v>65.666666666666671</v>
      </c>
      <c r="AB55" s="27"/>
      <c r="AC55" s="28">
        <v>3202</v>
      </c>
      <c r="AD55" s="26">
        <v>0.87663960456848145</v>
      </c>
      <c r="AE55" s="26">
        <v>0.74279254674911499</v>
      </c>
      <c r="AF55" s="26">
        <v>0.16989381611347198</v>
      </c>
      <c r="AG55" s="26">
        <v>52.808552370000001</v>
      </c>
      <c r="AH55" s="26">
        <v>0.37001559239999998</v>
      </c>
      <c r="AI55" s="28">
        <v>24</v>
      </c>
      <c r="AJ55" s="28">
        <v>83</v>
      </c>
      <c r="AK55" s="28">
        <v>63</v>
      </c>
      <c r="AL55" s="28">
        <v>13</v>
      </c>
      <c r="AM55" s="28">
        <v>86</v>
      </c>
      <c r="AN55" s="28">
        <v>91</v>
      </c>
      <c r="AO55" s="28">
        <f t="shared" ref="AO55:AO81" si="12">IFERROR((AI55*$AC$14+AJ55*$AD$14+AK55*$AE$14+AL55*$AF$14+AM55*$AG$14+AN55*$AH$14)/SUM($AC$14:$AH$14),0)</f>
        <v>59.880398671096351</v>
      </c>
      <c r="AP55" s="27"/>
      <c r="AQ55" s="26">
        <v>0.36425798669999998</v>
      </c>
      <c r="AR55" s="26">
        <v>0.18818051789999998</v>
      </c>
      <c r="AS55" s="28">
        <v>76</v>
      </c>
      <c r="AT55" s="28">
        <v>63</v>
      </c>
      <c r="AU55" s="28">
        <f t="shared" ref="AU55:AU81" si="13">IFERROR((AS55*$AQ$14+AT55*$AR$14)/SUM($AQ$14:$AR$14),0)</f>
        <v>69.5</v>
      </c>
      <c r="AV55" s="30"/>
      <c r="AW55" s="26">
        <v>1.3661452149</v>
      </c>
      <c r="AX55" s="31">
        <v>0.44831555245561705</v>
      </c>
      <c r="AY55" s="31" t="s">
        <v>364</v>
      </c>
      <c r="AZ55" s="28">
        <v>92</v>
      </c>
      <c r="BA55" s="28">
        <v>51</v>
      </c>
      <c r="BB55" s="28">
        <v>0</v>
      </c>
      <c r="BC55" s="28">
        <f t="shared" ref="BC55:BC81" si="14">IFERROR(IF(AY55="&lt;Null&gt;",(AZ55*$AW$14+BA55*$AX$14)/SUM($AW$14:$AX$14),(AZ55*$AW$14+BA55*$AX$14+BB55*$AY$14)/SUM($AW$14:$AY$14)),0)</f>
        <v>71.5</v>
      </c>
      <c r="BD55" s="32"/>
      <c r="BE55" s="26">
        <f>(S55*$S$14+AA55*$AA$14+AO55*$AO$14+AU55*$AU$14+BC55*$BC$14)/SUM($S$14,$AA$14,$AO$14,$AU$14,$BC$14)</f>
        <v>61.709413067552603</v>
      </c>
      <c r="BF55" s="33">
        <f t="shared" ref="BF55:BF86" si="15">IFERROR(RANK(BE55,BE$23:BE$81,0),"")</f>
        <v>33</v>
      </c>
    </row>
    <row r="56" spans="2:58" x14ac:dyDescent="0.3">
      <c r="B56" s="6" t="s">
        <v>87</v>
      </c>
      <c r="C56" s="6" t="s">
        <v>87</v>
      </c>
      <c r="D56" s="6" t="s">
        <v>259</v>
      </c>
      <c r="E56" s="6" t="s">
        <v>209</v>
      </c>
      <c r="G56" s="39">
        <v>5</v>
      </c>
      <c r="H56" s="39">
        <v>2</v>
      </c>
      <c r="I56" s="39">
        <v>0</v>
      </c>
      <c r="J56" s="39">
        <v>7</v>
      </c>
      <c r="K56" s="39">
        <v>3</v>
      </c>
      <c r="L56" s="26">
        <v>0.55178080634471194</v>
      </c>
      <c r="M56" s="26"/>
      <c r="O56" s="26">
        <v>1</v>
      </c>
      <c r="P56" s="26">
        <v>5</v>
      </c>
      <c r="Q56" s="28">
        <v>44</v>
      </c>
      <c r="R56" s="28">
        <v>50</v>
      </c>
      <c r="S56" s="28">
        <f t="shared" si="10"/>
        <v>47</v>
      </c>
      <c r="U56" s="26">
        <v>0.91699626999999995</v>
      </c>
      <c r="V56" s="29">
        <v>0.23416704299999999</v>
      </c>
      <c r="W56" s="29">
        <v>0.23108925999999999</v>
      </c>
      <c r="X56" s="28">
        <v>75</v>
      </c>
      <c r="Y56" s="28">
        <v>69</v>
      </c>
      <c r="Z56" s="28">
        <v>83</v>
      </c>
      <c r="AA56" s="28">
        <f t="shared" si="11"/>
        <v>75.666666666666657</v>
      </c>
      <c r="AB56" s="27"/>
      <c r="AC56" s="28">
        <v>10807</v>
      </c>
      <c r="AD56" s="26">
        <v>0.87415564060211182</v>
      </c>
      <c r="AE56" s="26">
        <v>0.62720531225204468</v>
      </c>
      <c r="AF56" s="26">
        <v>0.26260757446289063</v>
      </c>
      <c r="AG56" s="26">
        <v>21.87952482</v>
      </c>
      <c r="AH56" s="26">
        <v>0.19030115210000001</v>
      </c>
      <c r="AI56" s="28">
        <v>87</v>
      </c>
      <c r="AJ56" s="28">
        <v>83</v>
      </c>
      <c r="AK56" s="28">
        <v>47</v>
      </c>
      <c r="AL56" s="28">
        <v>35</v>
      </c>
      <c r="AM56" s="28">
        <v>34</v>
      </c>
      <c r="AN56" s="28">
        <v>37</v>
      </c>
      <c r="AO56" s="28">
        <f t="shared" si="12"/>
        <v>53.943521594684398</v>
      </c>
      <c r="AQ56" s="26">
        <v>0.3286754409</v>
      </c>
      <c r="AR56" s="26">
        <v>0.17925543499999999</v>
      </c>
      <c r="AS56" s="28">
        <v>62</v>
      </c>
      <c r="AT56" s="28">
        <v>53</v>
      </c>
      <c r="AU56" s="28">
        <f t="shared" si="13"/>
        <v>57.5</v>
      </c>
      <c r="AW56" s="26">
        <v>0.93916670330000007</v>
      </c>
      <c r="AX56" s="31">
        <v>0.17605192833976399</v>
      </c>
      <c r="AY56" s="31" t="s">
        <v>364</v>
      </c>
      <c r="AZ56" s="28">
        <v>63</v>
      </c>
      <c r="BA56" s="28">
        <v>80</v>
      </c>
      <c r="BB56" s="28">
        <v>0</v>
      </c>
      <c r="BC56" s="28">
        <f t="shared" si="14"/>
        <v>71.5</v>
      </c>
      <c r="BE56" s="26">
        <f>(S56*$S$14+AA56*$AA$14+AO56*$AO$14+AU56*$AU$14+BC56*$BC$14)/SUM($S$14,$AA$14,$AO$14,$AU$14,$BC$14)</f>
        <v>61.122037652270208</v>
      </c>
      <c r="BF56" s="33">
        <f t="shared" si="15"/>
        <v>34</v>
      </c>
    </row>
    <row r="57" spans="2:58" x14ac:dyDescent="0.3">
      <c r="B57" s="6" t="s">
        <v>88</v>
      </c>
      <c r="C57" s="6" t="s">
        <v>88</v>
      </c>
      <c r="D57" s="6" t="s">
        <v>228</v>
      </c>
      <c r="E57" s="6" t="s">
        <v>200</v>
      </c>
      <c r="G57" s="39">
        <v>12</v>
      </c>
      <c r="H57" s="39">
        <v>2</v>
      </c>
      <c r="I57" s="39">
        <v>6</v>
      </c>
      <c r="J57" s="39">
        <v>20</v>
      </c>
      <c r="K57" s="39">
        <v>5</v>
      </c>
      <c r="L57" s="26">
        <v>4.3854827329019983</v>
      </c>
      <c r="M57" s="26"/>
      <c r="N57" s="27"/>
      <c r="O57" s="26">
        <v>0.94</v>
      </c>
      <c r="P57" s="26">
        <v>10</v>
      </c>
      <c r="Q57" s="28">
        <v>52</v>
      </c>
      <c r="R57" s="28">
        <v>1</v>
      </c>
      <c r="S57" s="28">
        <f t="shared" si="10"/>
        <v>26.5</v>
      </c>
      <c r="T57" s="27"/>
      <c r="U57" s="26">
        <v>0.94594685700000003</v>
      </c>
      <c r="V57" s="29">
        <v>0.26720110600000002</v>
      </c>
      <c r="W57" s="29">
        <v>6.1086885E-2</v>
      </c>
      <c r="X57" s="28">
        <v>66</v>
      </c>
      <c r="Y57" s="28">
        <v>65</v>
      </c>
      <c r="Z57" s="28">
        <v>98</v>
      </c>
      <c r="AA57" s="28">
        <f t="shared" si="11"/>
        <v>76.333333333333343</v>
      </c>
      <c r="AB57" s="27"/>
      <c r="AC57" s="28">
        <v>6192</v>
      </c>
      <c r="AD57" s="26">
        <v>0.97157621383666992</v>
      </c>
      <c r="AE57" s="26">
        <v>0.75220006704330444</v>
      </c>
      <c r="AF57" s="26">
        <v>0.3055555522441864</v>
      </c>
      <c r="AG57" s="26">
        <v>22.785899019999999</v>
      </c>
      <c r="AH57" s="26">
        <v>0.17489682739999998</v>
      </c>
      <c r="AI57" s="28">
        <v>49</v>
      </c>
      <c r="AJ57" s="28">
        <v>96</v>
      </c>
      <c r="AK57" s="28">
        <v>64</v>
      </c>
      <c r="AL57" s="28">
        <v>46</v>
      </c>
      <c r="AM57" s="28">
        <v>35</v>
      </c>
      <c r="AN57" s="28">
        <v>32</v>
      </c>
      <c r="AO57" s="28">
        <f t="shared" si="12"/>
        <v>53.651162790697683</v>
      </c>
      <c r="AP57" s="27"/>
      <c r="AQ57" s="26">
        <v>0.37385721089999996</v>
      </c>
      <c r="AR57" s="26">
        <v>0.19661400350000002</v>
      </c>
      <c r="AS57" s="28">
        <v>80</v>
      </c>
      <c r="AT57" s="28">
        <v>72</v>
      </c>
      <c r="AU57" s="28">
        <f t="shared" si="13"/>
        <v>76</v>
      </c>
      <c r="AV57" s="30"/>
      <c r="AW57" s="26">
        <v>1.0843220693</v>
      </c>
      <c r="AX57" s="31">
        <v>2.718142563467579E-2</v>
      </c>
      <c r="AY57" s="31">
        <v>0.66666700000000001</v>
      </c>
      <c r="AZ57" s="28">
        <v>73</v>
      </c>
      <c r="BA57" s="28">
        <v>96</v>
      </c>
      <c r="BB57" s="28">
        <v>33</v>
      </c>
      <c r="BC57" s="28">
        <f t="shared" si="14"/>
        <v>67.333333333333329</v>
      </c>
      <c r="BD57" s="32"/>
      <c r="BE57" s="26">
        <f>(S57*$S$14+AA57*$AA$14+AO57*$AO$14+AU57*$AU$14+BC57*$BC$14)/SUM($S$14,$AA$14,$AO$14,$AU$14,$BC$14)</f>
        <v>59.963565891472868</v>
      </c>
      <c r="BF57" s="33">
        <f t="shared" si="15"/>
        <v>35</v>
      </c>
    </row>
    <row r="58" spans="2:58" x14ac:dyDescent="0.3">
      <c r="B58" s="6" t="s">
        <v>89</v>
      </c>
      <c r="C58" s="6" t="s">
        <v>89</v>
      </c>
      <c r="D58" s="6" t="s">
        <v>261</v>
      </c>
      <c r="E58" s="6" t="s">
        <v>200</v>
      </c>
      <c r="G58" s="39">
        <v>1</v>
      </c>
      <c r="H58" s="39">
        <v>0</v>
      </c>
      <c r="I58" s="39">
        <v>0</v>
      </c>
      <c r="J58" s="39">
        <v>1</v>
      </c>
      <c r="K58" s="39">
        <v>1</v>
      </c>
      <c r="L58" s="26">
        <v>12.760172352003545</v>
      </c>
      <c r="M58" s="26"/>
      <c r="O58" s="26">
        <v>0.89</v>
      </c>
      <c r="P58" s="26">
        <v>8</v>
      </c>
      <c r="Q58" s="28">
        <v>58</v>
      </c>
      <c r="R58" s="28">
        <v>20</v>
      </c>
      <c r="S58" s="28">
        <f t="shared" si="10"/>
        <v>39</v>
      </c>
      <c r="U58" s="26">
        <v>0.90509659799999997</v>
      </c>
      <c r="V58" s="29">
        <v>4.1230994999999999E-2</v>
      </c>
      <c r="W58" s="29">
        <v>8.3827155E-2</v>
      </c>
      <c r="X58" s="28">
        <v>79</v>
      </c>
      <c r="Y58" s="28">
        <v>97</v>
      </c>
      <c r="Z58" s="28">
        <v>96</v>
      </c>
      <c r="AA58" s="28">
        <f t="shared" si="11"/>
        <v>90.666666666666657</v>
      </c>
      <c r="AB58" s="27"/>
      <c r="AC58" s="28">
        <v>9521</v>
      </c>
      <c r="AD58" s="26">
        <v>0.89412873983383179</v>
      </c>
      <c r="AE58" s="26">
        <v>0.55266457796096802</v>
      </c>
      <c r="AF58" s="26">
        <v>0.25501522421836853</v>
      </c>
      <c r="AG58" s="26">
        <v>19.064693429999998</v>
      </c>
      <c r="AH58" s="26">
        <v>0.13889267920000001</v>
      </c>
      <c r="AI58" s="28">
        <v>77</v>
      </c>
      <c r="AJ58" s="28">
        <v>85</v>
      </c>
      <c r="AK58" s="28">
        <v>36</v>
      </c>
      <c r="AL58" s="28">
        <v>34</v>
      </c>
      <c r="AM58" s="28">
        <v>29</v>
      </c>
      <c r="AN58" s="28">
        <v>21</v>
      </c>
      <c r="AO58" s="28">
        <f t="shared" si="12"/>
        <v>47.099667774086384</v>
      </c>
      <c r="AQ58" s="26">
        <v>0.32400894280000003</v>
      </c>
      <c r="AR58" s="26">
        <v>0.18755918959999998</v>
      </c>
      <c r="AS58" s="28">
        <v>60</v>
      </c>
      <c r="AT58" s="28">
        <v>62</v>
      </c>
      <c r="AU58" s="28">
        <f t="shared" si="13"/>
        <v>61</v>
      </c>
      <c r="AW58" s="26">
        <v>1.2439526325999999</v>
      </c>
      <c r="AX58" s="31">
        <v>0.64453185924611356</v>
      </c>
      <c r="AY58" s="31" t="s">
        <v>364</v>
      </c>
      <c r="AZ58" s="28">
        <v>84</v>
      </c>
      <c r="BA58" s="28">
        <v>30</v>
      </c>
      <c r="BB58" s="28">
        <v>0</v>
      </c>
      <c r="BC58" s="28">
        <f t="shared" si="14"/>
        <v>57.000000000000007</v>
      </c>
      <c r="BE58" s="26">
        <f>(S58*$S$14+AA58*$AA$14+AO58*$AO$14+AU58*$AU$14+BC58*$BC$14)/SUM($S$14,$AA$14,$AO$14,$AU$14,$BC$14)</f>
        <v>58.953266888150608</v>
      </c>
      <c r="BF58" s="33">
        <f t="shared" si="15"/>
        <v>36</v>
      </c>
    </row>
    <row r="59" spans="2:58" x14ac:dyDescent="0.3">
      <c r="B59" s="6" t="s">
        <v>90</v>
      </c>
      <c r="C59" s="6" t="s">
        <v>90</v>
      </c>
      <c r="D59" s="6" t="s">
        <v>232</v>
      </c>
      <c r="E59" s="6" t="s">
        <v>200</v>
      </c>
      <c r="G59" s="39">
        <v>8</v>
      </c>
      <c r="H59" s="39">
        <v>0</v>
      </c>
      <c r="I59" s="39">
        <v>8</v>
      </c>
      <c r="J59" s="39">
        <v>16</v>
      </c>
      <c r="K59" s="39">
        <v>1</v>
      </c>
      <c r="L59" s="26">
        <v>2.7126574980833342</v>
      </c>
      <c r="M59" s="26"/>
      <c r="N59" s="27"/>
      <c r="O59" s="26">
        <v>1</v>
      </c>
      <c r="P59" s="26">
        <v>7</v>
      </c>
      <c r="Q59" s="28">
        <v>44</v>
      </c>
      <c r="R59" s="28">
        <v>30</v>
      </c>
      <c r="S59" s="28">
        <f t="shared" si="10"/>
        <v>37</v>
      </c>
      <c r="T59" s="27"/>
      <c r="U59" s="26">
        <v>0.89980172700000005</v>
      </c>
      <c r="V59" s="29">
        <v>0.29052706299999997</v>
      </c>
      <c r="W59" s="29">
        <v>0.15086918899999999</v>
      </c>
      <c r="X59" s="28">
        <v>80</v>
      </c>
      <c r="Y59" s="28">
        <v>61</v>
      </c>
      <c r="Z59" s="28">
        <v>90</v>
      </c>
      <c r="AA59" s="28">
        <f t="shared" si="11"/>
        <v>77</v>
      </c>
      <c r="AB59" s="27"/>
      <c r="AC59" s="28">
        <v>5498</v>
      </c>
      <c r="AD59" s="26">
        <v>0.84558022022247314</v>
      </c>
      <c r="AE59" s="26">
        <v>0.67661255598068237</v>
      </c>
      <c r="AF59" s="26">
        <v>0.27446344494819641</v>
      </c>
      <c r="AG59" s="26">
        <v>31.717900910000001</v>
      </c>
      <c r="AH59" s="26">
        <v>0.1970370729</v>
      </c>
      <c r="AI59" s="28">
        <v>43</v>
      </c>
      <c r="AJ59" s="28">
        <v>79</v>
      </c>
      <c r="AK59" s="28">
        <v>54</v>
      </c>
      <c r="AL59" s="28">
        <v>38</v>
      </c>
      <c r="AM59" s="28">
        <v>50</v>
      </c>
      <c r="AN59" s="28">
        <v>39</v>
      </c>
      <c r="AO59" s="28">
        <f t="shared" si="12"/>
        <v>50.475083056478411</v>
      </c>
      <c r="AP59" s="27"/>
      <c r="AQ59" s="26">
        <v>0.35488719930000001</v>
      </c>
      <c r="AR59" s="26">
        <v>0.19693414229999998</v>
      </c>
      <c r="AS59" s="28">
        <v>73</v>
      </c>
      <c r="AT59" s="28">
        <v>72</v>
      </c>
      <c r="AU59" s="28">
        <f t="shared" si="13"/>
        <v>72.5</v>
      </c>
      <c r="AV59" s="30"/>
      <c r="AW59" s="26">
        <v>1.0576201113999999</v>
      </c>
      <c r="AX59" s="31">
        <v>2.1643811500501743E-2</v>
      </c>
      <c r="AY59" s="31">
        <v>1</v>
      </c>
      <c r="AZ59" s="28">
        <v>71</v>
      </c>
      <c r="BA59" s="28">
        <v>97</v>
      </c>
      <c r="BB59" s="28">
        <v>1</v>
      </c>
      <c r="BC59" s="28">
        <f t="shared" si="14"/>
        <v>56.333333333333329</v>
      </c>
      <c r="BD59" s="32"/>
      <c r="BE59" s="26">
        <f>(S59*$S$14+AA59*$AA$14+AO59*$AO$14+AU59*$AU$14+BC59*$BC$14)/SUM($S$14,$AA$14,$AO$14,$AU$14,$BC$14)</f>
        <v>58.661683277962346</v>
      </c>
      <c r="BF59" s="33">
        <f t="shared" si="15"/>
        <v>37</v>
      </c>
    </row>
    <row r="60" spans="2:58" x14ac:dyDescent="0.3">
      <c r="B60" s="6" t="s">
        <v>91</v>
      </c>
      <c r="C60" s="6" t="s">
        <v>91</v>
      </c>
      <c r="D60" s="6" t="s">
        <v>238</v>
      </c>
      <c r="E60" s="6" t="s">
        <v>209</v>
      </c>
      <c r="G60" s="39">
        <v>1</v>
      </c>
      <c r="H60" s="39">
        <v>0</v>
      </c>
      <c r="I60" s="39">
        <v>2</v>
      </c>
      <c r="J60" s="39">
        <v>3</v>
      </c>
      <c r="K60" s="39">
        <v>3</v>
      </c>
      <c r="L60" s="26">
        <v>1.297134647195699</v>
      </c>
      <c r="M60" s="26"/>
      <c r="N60" s="27"/>
      <c r="O60" s="26">
        <v>0.87</v>
      </c>
      <c r="P60" s="26">
        <v>10</v>
      </c>
      <c r="Q60" s="28">
        <v>61</v>
      </c>
      <c r="R60" s="28">
        <v>1</v>
      </c>
      <c r="S60" s="28">
        <f t="shared" si="10"/>
        <v>31</v>
      </c>
      <c r="T60" s="27"/>
      <c r="U60" s="26">
        <v>0.87666547299999997</v>
      </c>
      <c r="V60" s="29">
        <v>0.28183864199999997</v>
      </c>
      <c r="W60" s="29">
        <v>0.111410804</v>
      </c>
      <c r="X60" s="28">
        <v>87</v>
      </c>
      <c r="Y60" s="28">
        <v>63</v>
      </c>
      <c r="Z60" s="28">
        <v>94</v>
      </c>
      <c r="AA60" s="28">
        <f t="shared" si="11"/>
        <v>81.333333333333343</v>
      </c>
      <c r="AB60" s="27"/>
      <c r="AC60" s="28">
        <v>14464</v>
      </c>
      <c r="AD60" s="26">
        <v>0.92470961809158325</v>
      </c>
      <c r="AE60" s="26">
        <v>0.67634367942810059</v>
      </c>
      <c r="AF60" s="26">
        <v>0.25884956121444702</v>
      </c>
      <c r="AG60" s="26">
        <v>35.410741559999998</v>
      </c>
      <c r="AH60" s="26">
        <v>0.2309618698</v>
      </c>
      <c r="AI60" s="28">
        <v>100</v>
      </c>
      <c r="AJ60" s="28">
        <v>89</v>
      </c>
      <c r="AK60" s="28">
        <v>54</v>
      </c>
      <c r="AL60" s="28">
        <v>35</v>
      </c>
      <c r="AM60" s="28">
        <v>57</v>
      </c>
      <c r="AN60" s="28">
        <v>49</v>
      </c>
      <c r="AO60" s="28">
        <f t="shared" si="12"/>
        <v>64.119601328903656</v>
      </c>
      <c r="AP60" s="27"/>
      <c r="AQ60" s="26">
        <v>0.36456420119999999</v>
      </c>
      <c r="AR60" s="26">
        <v>0.1942014557</v>
      </c>
      <c r="AS60" s="28">
        <v>76</v>
      </c>
      <c r="AT60" s="28">
        <v>69</v>
      </c>
      <c r="AU60" s="28">
        <f t="shared" si="13"/>
        <v>72.5</v>
      </c>
      <c r="AV60" s="30"/>
      <c r="AW60" s="26">
        <v>1.1584039134000002</v>
      </c>
      <c r="AX60" s="31">
        <v>0.47731901701114199</v>
      </c>
      <c r="AY60" s="31">
        <v>1</v>
      </c>
      <c r="AZ60" s="28">
        <v>78</v>
      </c>
      <c r="BA60" s="28">
        <v>48</v>
      </c>
      <c r="BB60" s="28">
        <v>1</v>
      </c>
      <c r="BC60" s="28">
        <f t="shared" si="14"/>
        <v>42.333333333333329</v>
      </c>
      <c r="BD60" s="32"/>
      <c r="BE60" s="26">
        <f>(S60*$S$14+AA60*$AA$14+AO60*$AO$14+AU60*$AU$14+BC60*$BC$14)/SUM($S$14,$AA$14,$AO$14,$AU$14,$BC$14)</f>
        <v>58.257253599114065</v>
      </c>
      <c r="BF60" s="33">
        <f t="shared" si="15"/>
        <v>38</v>
      </c>
    </row>
    <row r="61" spans="2:58" x14ac:dyDescent="0.3">
      <c r="B61" s="6" t="s">
        <v>92</v>
      </c>
      <c r="C61" s="6" t="s">
        <v>92</v>
      </c>
      <c r="D61" s="6" t="s">
        <v>227</v>
      </c>
      <c r="E61" s="6" t="s">
        <v>209</v>
      </c>
      <c r="G61" s="39">
        <v>1</v>
      </c>
      <c r="H61" s="39">
        <v>0</v>
      </c>
      <c r="I61" s="39">
        <v>8</v>
      </c>
      <c r="J61" s="39">
        <v>9</v>
      </c>
      <c r="K61" s="39">
        <v>3</v>
      </c>
      <c r="L61" s="26">
        <v>0.62794384601384012</v>
      </c>
      <c r="M61" s="26" t="s">
        <v>557</v>
      </c>
      <c r="N61" s="27"/>
      <c r="O61" s="26">
        <v>0.93</v>
      </c>
      <c r="P61" s="26">
        <v>7</v>
      </c>
      <c r="Q61" s="28">
        <v>53</v>
      </c>
      <c r="R61" s="28">
        <v>30</v>
      </c>
      <c r="S61" s="28">
        <f t="shared" si="10"/>
        <v>41.5</v>
      </c>
      <c r="T61" s="27"/>
      <c r="U61" s="26">
        <v>0.96234425999999995</v>
      </c>
      <c r="V61" s="29">
        <v>0.43917698900000002</v>
      </c>
      <c r="W61" s="29">
        <v>0.11990440300000001</v>
      </c>
      <c r="X61" s="28">
        <v>61</v>
      </c>
      <c r="Y61" s="28">
        <v>40</v>
      </c>
      <c r="Z61" s="28">
        <v>93</v>
      </c>
      <c r="AA61" s="28">
        <f t="shared" si="11"/>
        <v>64.666666666666671</v>
      </c>
      <c r="AB61" s="27"/>
      <c r="AC61" s="28">
        <v>2428</v>
      </c>
      <c r="AD61" s="26">
        <v>0.96581548452377319</v>
      </c>
      <c r="AE61" s="26">
        <v>0.67570751905441284</v>
      </c>
      <c r="AF61" s="26">
        <v>0.29777595400810242</v>
      </c>
      <c r="AG61" s="26">
        <v>18.639614590000001</v>
      </c>
      <c r="AH61" s="26">
        <v>0.115</v>
      </c>
      <c r="AI61" s="28">
        <v>18</v>
      </c>
      <c r="AJ61" s="28">
        <v>95</v>
      </c>
      <c r="AK61" s="28">
        <v>53</v>
      </c>
      <c r="AL61" s="28">
        <v>44</v>
      </c>
      <c r="AM61" s="28">
        <v>29</v>
      </c>
      <c r="AN61" s="28">
        <v>14</v>
      </c>
      <c r="AO61" s="28">
        <f t="shared" si="12"/>
        <v>42.086378737541537</v>
      </c>
      <c r="AP61" s="27"/>
      <c r="AQ61" s="26">
        <v>0.35</v>
      </c>
      <c r="AR61" s="26">
        <v>0.18899999999999997</v>
      </c>
      <c r="AS61" s="28">
        <v>71</v>
      </c>
      <c r="AT61" s="28">
        <v>64</v>
      </c>
      <c r="AU61" s="28">
        <f t="shared" si="13"/>
        <v>67.5</v>
      </c>
      <c r="AV61" s="30"/>
      <c r="AW61" s="26">
        <v>1.0303770789</v>
      </c>
      <c r="AX61" s="31">
        <v>0.38363035529834244</v>
      </c>
      <c r="AY61" s="31">
        <v>0.125</v>
      </c>
      <c r="AZ61" s="28">
        <v>69</v>
      </c>
      <c r="BA61" s="28">
        <v>58</v>
      </c>
      <c r="BB61" s="28">
        <v>87</v>
      </c>
      <c r="BC61" s="28">
        <f t="shared" si="14"/>
        <v>71.333333333333343</v>
      </c>
      <c r="BD61" s="32"/>
      <c r="BE61" s="26">
        <f>(S61*$S$14+AA61*$AA$14+AO61*$AO$14+AU61*$AU$14+BC61*$BC$14)/SUM($S$14,$AA$14,$AO$14,$AU$14,$BC$14)</f>
        <v>57.417275747508299</v>
      </c>
      <c r="BF61" s="33">
        <f t="shared" si="15"/>
        <v>39</v>
      </c>
    </row>
    <row r="62" spans="2:58" x14ac:dyDescent="0.3">
      <c r="B62" s="6" t="s">
        <v>93</v>
      </c>
      <c r="C62" s="6" t="s">
        <v>93</v>
      </c>
      <c r="D62" s="6" t="s">
        <v>240</v>
      </c>
      <c r="E62" s="6" t="s">
        <v>213</v>
      </c>
      <c r="G62" s="39">
        <v>0</v>
      </c>
      <c r="H62" s="39">
        <v>4</v>
      </c>
      <c r="I62" s="39">
        <v>0</v>
      </c>
      <c r="J62" s="39">
        <v>4</v>
      </c>
      <c r="K62" s="39">
        <v>3</v>
      </c>
      <c r="L62" s="26">
        <v>116.39274514909792</v>
      </c>
      <c r="M62" s="26" t="s">
        <v>557</v>
      </c>
      <c r="N62" s="27"/>
      <c r="O62" s="26">
        <v>1</v>
      </c>
      <c r="P62" s="26">
        <v>5</v>
      </c>
      <c r="Q62" s="28">
        <v>44</v>
      </c>
      <c r="R62" s="28">
        <v>50</v>
      </c>
      <c r="S62" s="28">
        <f t="shared" si="10"/>
        <v>47</v>
      </c>
      <c r="T62" s="27"/>
      <c r="U62" s="26">
        <v>0.89004308600000004</v>
      </c>
      <c r="V62" s="29">
        <v>0.17634508600000001</v>
      </c>
      <c r="W62" s="29">
        <v>0.36672118300000001</v>
      </c>
      <c r="X62" s="28">
        <v>83</v>
      </c>
      <c r="Y62" s="28">
        <v>78</v>
      </c>
      <c r="Z62" s="28">
        <v>71</v>
      </c>
      <c r="AA62" s="28">
        <f t="shared" si="11"/>
        <v>77.333333333333343</v>
      </c>
      <c r="AB62" s="27"/>
      <c r="AC62" s="28">
        <v>11293</v>
      </c>
      <c r="AD62" s="26">
        <v>0.77118569612503052</v>
      </c>
      <c r="AE62" s="26">
        <v>0.55850803852081299</v>
      </c>
      <c r="AF62" s="26">
        <v>0.27122995257377625</v>
      </c>
      <c r="AG62" s="26">
        <v>18.735437900000001</v>
      </c>
      <c r="AH62" s="26">
        <v>0.22301735570000003</v>
      </c>
      <c r="AI62" s="28">
        <v>91</v>
      </c>
      <c r="AJ62" s="28">
        <v>69</v>
      </c>
      <c r="AK62" s="28">
        <v>37</v>
      </c>
      <c r="AL62" s="28">
        <v>38</v>
      </c>
      <c r="AM62" s="28">
        <v>29</v>
      </c>
      <c r="AN62" s="28">
        <v>47</v>
      </c>
      <c r="AO62" s="28">
        <f t="shared" si="12"/>
        <v>51.963455149501669</v>
      </c>
      <c r="AP62" s="27"/>
      <c r="AQ62" s="26">
        <v>0.32984440679999999</v>
      </c>
      <c r="AR62" s="26">
        <v>0.18369650159999998</v>
      </c>
      <c r="AS62" s="28">
        <v>63</v>
      </c>
      <c r="AT62" s="28">
        <v>58</v>
      </c>
      <c r="AU62" s="28">
        <f t="shared" si="13"/>
        <v>60.5</v>
      </c>
      <c r="AV62" s="30"/>
      <c r="AW62" s="26">
        <v>1.0192026857000001</v>
      </c>
      <c r="AX62" s="31">
        <v>0.25912526012988069</v>
      </c>
      <c r="AY62" s="31">
        <v>1</v>
      </c>
      <c r="AZ62" s="28">
        <v>69</v>
      </c>
      <c r="BA62" s="28">
        <v>71</v>
      </c>
      <c r="BB62" s="28">
        <v>1</v>
      </c>
      <c r="BC62" s="28">
        <f t="shared" si="14"/>
        <v>47</v>
      </c>
      <c r="BD62" s="32"/>
      <c r="BE62" s="26">
        <f>(S62*$S$14+AA62*$AA$14+AO62*$AO$14+AU62*$AU$14+BC62*$BC$14)/SUM($S$14,$AA$14,$AO$14,$AU$14,$BC$14)</f>
        <v>56.759357696567008</v>
      </c>
      <c r="BF62" s="33">
        <f t="shared" si="15"/>
        <v>40</v>
      </c>
    </row>
    <row r="63" spans="2:58" x14ac:dyDescent="0.3">
      <c r="B63" s="6" t="s">
        <v>94</v>
      </c>
      <c r="C63" s="6" t="s">
        <v>94</v>
      </c>
      <c r="D63" s="6" t="s">
        <v>241</v>
      </c>
      <c r="E63" s="6" t="s">
        <v>242</v>
      </c>
      <c r="G63" s="39">
        <v>14</v>
      </c>
      <c r="H63" s="39">
        <v>0</v>
      </c>
      <c r="I63" s="39">
        <v>11</v>
      </c>
      <c r="J63" s="39">
        <v>25</v>
      </c>
      <c r="K63" s="39">
        <v>5</v>
      </c>
      <c r="L63" s="26">
        <v>9.5085582700895355</v>
      </c>
      <c r="M63" s="26" t="s">
        <v>557</v>
      </c>
      <c r="N63" s="27"/>
      <c r="O63" s="26">
        <v>0.98</v>
      </c>
      <c r="P63" s="26">
        <v>10</v>
      </c>
      <c r="Q63" s="28">
        <v>47</v>
      </c>
      <c r="R63" s="28">
        <v>1</v>
      </c>
      <c r="S63" s="28">
        <f t="shared" si="10"/>
        <v>24</v>
      </c>
      <c r="T63" s="27"/>
      <c r="U63" s="26">
        <v>0.956962121</v>
      </c>
      <c r="V63" s="29">
        <v>0.38934734100000001</v>
      </c>
      <c r="W63" s="29">
        <v>0.10252685</v>
      </c>
      <c r="X63" s="28">
        <v>63</v>
      </c>
      <c r="Y63" s="28">
        <v>47</v>
      </c>
      <c r="Z63" s="28">
        <v>94</v>
      </c>
      <c r="AA63" s="28">
        <f t="shared" si="11"/>
        <v>68.000000000000014</v>
      </c>
      <c r="AB63" s="27"/>
      <c r="AC63" s="28">
        <v>4884</v>
      </c>
      <c r="AD63" s="26">
        <v>0.96703523397445679</v>
      </c>
      <c r="AE63" s="26">
        <v>0.70404410362243652</v>
      </c>
      <c r="AF63" s="26">
        <v>0.3104013204574585</v>
      </c>
      <c r="AG63" s="26">
        <v>21.745901740000001</v>
      </c>
      <c r="AH63" s="26">
        <v>0.1509750282</v>
      </c>
      <c r="AI63" s="28">
        <v>38</v>
      </c>
      <c r="AJ63" s="28">
        <v>95</v>
      </c>
      <c r="AK63" s="28">
        <v>57</v>
      </c>
      <c r="AL63" s="28">
        <v>47</v>
      </c>
      <c r="AM63" s="28">
        <v>34</v>
      </c>
      <c r="AN63" s="28">
        <v>25</v>
      </c>
      <c r="AO63" s="28">
        <f t="shared" si="12"/>
        <v>49.295681063122927</v>
      </c>
      <c r="AP63" s="27"/>
      <c r="AQ63" s="26">
        <v>0.3643290367</v>
      </c>
      <c r="AR63" s="26">
        <v>0.19357309680000001</v>
      </c>
      <c r="AS63" s="28">
        <v>76</v>
      </c>
      <c r="AT63" s="28">
        <v>68</v>
      </c>
      <c r="AU63" s="28">
        <f t="shared" si="13"/>
        <v>72</v>
      </c>
      <c r="AV63" s="30"/>
      <c r="AW63" s="26">
        <v>1.0546056922</v>
      </c>
      <c r="AX63" s="31">
        <v>6.0624070212031554E-2</v>
      </c>
      <c r="AY63" s="31">
        <v>0.58823499999999995</v>
      </c>
      <c r="AZ63" s="28">
        <v>71</v>
      </c>
      <c r="BA63" s="28">
        <v>93</v>
      </c>
      <c r="BB63" s="28">
        <v>41</v>
      </c>
      <c r="BC63" s="28">
        <f t="shared" si="14"/>
        <v>68.333333333333343</v>
      </c>
      <c r="BD63" s="32"/>
      <c r="BE63" s="26">
        <f>(S63*$S$14+AA63*$AA$14+AO63*$AO$14+AU63*$AU$14+BC63*$BC$14)/SUM($S$14,$AA$14,$AO$14,$AU$14,$BC$14)</f>
        <v>56.32580287929126</v>
      </c>
      <c r="BF63" s="33">
        <f t="shared" si="15"/>
        <v>41</v>
      </c>
    </row>
    <row r="64" spans="2:58" x14ac:dyDescent="0.3">
      <c r="B64" s="6" t="s">
        <v>95</v>
      </c>
      <c r="C64" s="6" t="s">
        <v>95</v>
      </c>
      <c r="D64" s="6" t="s">
        <v>216</v>
      </c>
      <c r="E64" s="6" t="s">
        <v>217</v>
      </c>
      <c r="G64" s="39">
        <v>2</v>
      </c>
      <c r="H64" s="39">
        <v>0</v>
      </c>
      <c r="I64" s="39">
        <v>2</v>
      </c>
      <c r="J64" s="39">
        <v>4</v>
      </c>
      <c r="K64" s="39">
        <v>4</v>
      </c>
      <c r="L64" s="26">
        <v>1.2252135136010269</v>
      </c>
      <c r="M64" s="26"/>
      <c r="N64" s="27"/>
      <c r="O64" s="26">
        <v>1</v>
      </c>
      <c r="P64" s="26">
        <v>5</v>
      </c>
      <c r="Q64" s="28">
        <v>44</v>
      </c>
      <c r="R64" s="28">
        <v>50</v>
      </c>
      <c r="S64" s="28">
        <f t="shared" si="10"/>
        <v>47</v>
      </c>
      <c r="T64" s="27"/>
      <c r="U64" s="26">
        <v>0.92109571400000001</v>
      </c>
      <c r="V64" s="29">
        <v>0.22969672399999999</v>
      </c>
      <c r="W64" s="29">
        <v>0.249002431</v>
      </c>
      <c r="X64" s="28">
        <v>74</v>
      </c>
      <c r="Y64" s="28">
        <v>70</v>
      </c>
      <c r="Z64" s="28">
        <v>81</v>
      </c>
      <c r="AA64" s="28">
        <f t="shared" si="11"/>
        <v>75</v>
      </c>
      <c r="AB64" s="27"/>
      <c r="AC64" s="28">
        <v>9665</v>
      </c>
      <c r="AD64" s="26">
        <v>0.86332124471664429</v>
      </c>
      <c r="AE64" s="26">
        <v>0.63225060701370239</v>
      </c>
      <c r="AF64" s="26">
        <v>0.26249352097511292</v>
      </c>
      <c r="AG64" s="26">
        <v>20.398043009999999</v>
      </c>
      <c r="AH64" s="26">
        <v>0.18821111540000002</v>
      </c>
      <c r="AI64" s="28">
        <v>78</v>
      </c>
      <c r="AJ64" s="28">
        <v>81</v>
      </c>
      <c r="AK64" s="28">
        <v>47</v>
      </c>
      <c r="AL64" s="28">
        <v>35</v>
      </c>
      <c r="AM64" s="28">
        <v>31</v>
      </c>
      <c r="AN64" s="28">
        <v>36</v>
      </c>
      <c r="AO64" s="28">
        <f t="shared" si="12"/>
        <v>51.421926910299014</v>
      </c>
      <c r="AP64" s="27"/>
      <c r="AQ64" s="26">
        <v>0.32390142509999997</v>
      </c>
      <c r="AR64" s="26">
        <v>0.1776569908</v>
      </c>
      <c r="AS64" s="28">
        <v>60</v>
      </c>
      <c r="AT64" s="28">
        <v>52</v>
      </c>
      <c r="AU64" s="28">
        <f t="shared" si="13"/>
        <v>56</v>
      </c>
      <c r="AV64" s="30"/>
      <c r="AW64" s="26">
        <v>0.91417889500000005</v>
      </c>
      <c r="AX64" s="31">
        <v>0.41821127884299747</v>
      </c>
      <c r="AY64" s="31">
        <v>1</v>
      </c>
      <c r="AZ64" s="28">
        <v>62</v>
      </c>
      <c r="BA64" s="28">
        <v>54</v>
      </c>
      <c r="BB64" s="28">
        <v>1</v>
      </c>
      <c r="BC64" s="28">
        <f t="shared" si="14"/>
        <v>39</v>
      </c>
      <c r="BD64" s="32"/>
      <c r="BE64" s="26">
        <f>(S64*$S$14+AA64*$AA$14+AO64*$AO$14+AU64*$AU$14+BC64*$BC$14)/SUM($S$14,$AA$14,$AO$14,$AU$14,$BC$14)</f>
        <v>53.684385382059801</v>
      </c>
      <c r="BF64" s="33">
        <f t="shared" si="15"/>
        <v>42</v>
      </c>
    </row>
    <row r="65" spans="2:58" x14ac:dyDescent="0.3">
      <c r="B65" s="6" t="s">
        <v>96</v>
      </c>
      <c r="C65" s="6" t="s">
        <v>96</v>
      </c>
      <c r="D65" s="6" t="s">
        <v>253</v>
      </c>
      <c r="E65" s="6" t="s">
        <v>213</v>
      </c>
      <c r="G65" s="39">
        <v>1</v>
      </c>
      <c r="H65" s="39">
        <v>2</v>
      </c>
      <c r="I65" s="39">
        <v>0</v>
      </c>
      <c r="J65" s="39">
        <v>3</v>
      </c>
      <c r="K65" s="39">
        <v>2</v>
      </c>
      <c r="L65" s="26">
        <v>0.81661350461733317</v>
      </c>
      <c r="M65" s="26" t="s">
        <v>557</v>
      </c>
      <c r="O65" s="26">
        <v>0.72</v>
      </c>
      <c r="P65" s="26">
        <v>0</v>
      </c>
      <c r="Q65" s="28">
        <v>80</v>
      </c>
      <c r="R65" s="28">
        <v>100</v>
      </c>
      <c r="S65" s="28">
        <f t="shared" si="10"/>
        <v>90</v>
      </c>
      <c r="U65" s="26">
        <v>0.91090267000000003</v>
      </c>
      <c r="V65" s="29">
        <v>0.49626025099999999</v>
      </c>
      <c r="W65" s="29">
        <v>0.17682748100000001</v>
      </c>
      <c r="X65" s="28">
        <v>77</v>
      </c>
      <c r="Y65" s="28">
        <v>32</v>
      </c>
      <c r="Z65" s="28">
        <v>88</v>
      </c>
      <c r="AA65" s="28">
        <f t="shared" si="11"/>
        <v>65.666666666666671</v>
      </c>
      <c r="AB65" s="27"/>
      <c r="AC65" s="28">
        <v>3032</v>
      </c>
      <c r="AD65" s="26">
        <v>0.37928760051727295</v>
      </c>
      <c r="AE65" s="26">
        <v>0.42380353808403015</v>
      </c>
      <c r="AF65" s="26">
        <v>0.12664908170700073</v>
      </c>
      <c r="AG65" s="26">
        <v>17.199202419999999</v>
      </c>
      <c r="AH65" s="26">
        <v>8.3799495420000009E-2</v>
      </c>
      <c r="AI65" s="28">
        <v>23</v>
      </c>
      <c r="AJ65" s="28">
        <v>16</v>
      </c>
      <c r="AK65" s="28">
        <v>18</v>
      </c>
      <c r="AL65" s="28">
        <v>2</v>
      </c>
      <c r="AM65" s="28">
        <v>26</v>
      </c>
      <c r="AN65" s="28">
        <v>5</v>
      </c>
      <c r="AO65" s="28">
        <f t="shared" si="12"/>
        <v>15.026578073089702</v>
      </c>
      <c r="AQ65" s="26">
        <v>0.19699905390000003</v>
      </c>
      <c r="AR65" s="26">
        <v>0.1372886016</v>
      </c>
      <c r="AS65" s="28">
        <v>10</v>
      </c>
      <c r="AT65" s="28">
        <v>9</v>
      </c>
      <c r="AU65" s="28">
        <f t="shared" si="13"/>
        <v>9.5</v>
      </c>
      <c r="AW65" s="26">
        <v>0.89655135940000008</v>
      </c>
      <c r="AX65" s="31">
        <v>0</v>
      </c>
      <c r="AY65" s="31">
        <v>0</v>
      </c>
      <c r="AZ65" s="28">
        <v>60</v>
      </c>
      <c r="BA65" s="28">
        <v>99</v>
      </c>
      <c r="BB65" s="28">
        <v>99</v>
      </c>
      <c r="BC65" s="28">
        <f t="shared" si="14"/>
        <v>86</v>
      </c>
      <c r="BE65" s="26">
        <f>(S65*$S$14+AA65*$AA$14+AO65*$AO$14+AU65*$AU$14+BC65*$BC$14)/SUM($S$14,$AA$14,$AO$14,$AU$14,$BC$14)</f>
        <v>53.238648947951276</v>
      </c>
      <c r="BF65" s="33">
        <f t="shared" si="15"/>
        <v>43</v>
      </c>
    </row>
    <row r="66" spans="2:58" x14ac:dyDescent="0.3">
      <c r="B66" s="6" t="s">
        <v>97</v>
      </c>
      <c r="C66" s="6" t="s">
        <v>97</v>
      </c>
      <c r="D66" s="6" t="s">
        <v>366</v>
      </c>
      <c r="E66" s="6" t="s">
        <v>204</v>
      </c>
      <c r="G66" s="39">
        <v>24</v>
      </c>
      <c r="H66" s="39">
        <v>65</v>
      </c>
      <c r="I66" s="39">
        <v>29</v>
      </c>
      <c r="J66" s="39">
        <v>118</v>
      </c>
      <c r="K66" s="39">
        <v>6</v>
      </c>
      <c r="L66" s="26">
        <v>213.46777269637121</v>
      </c>
      <c r="M66" s="26" t="s">
        <v>557</v>
      </c>
      <c r="O66" s="26">
        <v>0.8</v>
      </c>
      <c r="P66" s="26">
        <v>10</v>
      </c>
      <c r="Q66" s="28">
        <v>70</v>
      </c>
      <c r="R66" s="28">
        <v>1</v>
      </c>
      <c r="S66" s="28">
        <f t="shared" si="10"/>
        <v>35.5</v>
      </c>
      <c r="U66" s="26">
        <v>0.91695868899999999</v>
      </c>
      <c r="V66" s="29">
        <v>0.53862500999999996</v>
      </c>
      <c r="W66" s="29">
        <v>1.0006049109999999</v>
      </c>
      <c r="X66" s="28">
        <v>75</v>
      </c>
      <c r="Y66" s="28">
        <v>26</v>
      </c>
      <c r="Z66" s="28">
        <v>15</v>
      </c>
      <c r="AA66" s="28">
        <f t="shared" si="11"/>
        <v>38.666666666666671</v>
      </c>
      <c r="AB66" s="27"/>
      <c r="AC66" s="28">
        <v>3902</v>
      </c>
      <c r="AD66" s="26">
        <v>0.83059966564178467</v>
      </c>
      <c r="AE66" s="26">
        <v>0.70223879814147949</v>
      </c>
      <c r="AF66" s="26">
        <v>0.23475140333175659</v>
      </c>
      <c r="AG66" s="26">
        <v>14.13736312</v>
      </c>
      <c r="AH66" s="26">
        <v>0.17012202980000002</v>
      </c>
      <c r="AI66" s="28">
        <v>30</v>
      </c>
      <c r="AJ66" s="28">
        <v>77</v>
      </c>
      <c r="AK66" s="28">
        <v>57</v>
      </c>
      <c r="AL66" s="28">
        <v>29</v>
      </c>
      <c r="AM66" s="28">
        <v>21</v>
      </c>
      <c r="AN66" s="28">
        <v>31</v>
      </c>
      <c r="AO66" s="28">
        <f t="shared" si="12"/>
        <v>40.797342192691033</v>
      </c>
      <c r="AQ66" s="26">
        <v>0.289651459</v>
      </c>
      <c r="AR66" s="26">
        <v>0.1980573924</v>
      </c>
      <c r="AS66" s="28">
        <v>47</v>
      </c>
      <c r="AT66" s="28">
        <v>73</v>
      </c>
      <c r="AU66" s="28">
        <f t="shared" si="13"/>
        <v>60</v>
      </c>
      <c r="AW66" s="26">
        <v>1.2272950708999999</v>
      </c>
      <c r="AX66" s="31">
        <v>7.5467719588897045E-2</v>
      </c>
      <c r="AY66" s="31" t="s">
        <v>364</v>
      </c>
      <c r="AZ66" s="28">
        <v>83</v>
      </c>
      <c r="BA66" s="28">
        <v>91</v>
      </c>
      <c r="BB66" s="28">
        <v>0</v>
      </c>
      <c r="BC66" s="28">
        <f t="shared" si="14"/>
        <v>87</v>
      </c>
      <c r="BE66" s="26">
        <f>(S66*$S$14+AA66*$AA$14+AO66*$AO$14+AU66*$AU$14+BC66*$BC$14)/SUM($S$14,$AA$14,$AO$14,$AU$14,$BC$14)</f>
        <v>52.39280177187154</v>
      </c>
      <c r="BF66" s="33">
        <f t="shared" si="15"/>
        <v>44</v>
      </c>
    </row>
    <row r="67" spans="2:58" x14ac:dyDescent="0.3">
      <c r="B67" s="6" t="s">
        <v>97</v>
      </c>
      <c r="C67" s="6" t="s">
        <v>98</v>
      </c>
      <c r="D67" s="6" t="s">
        <v>359</v>
      </c>
      <c r="G67" s="39">
        <v>6</v>
      </c>
      <c r="H67" s="39">
        <v>3</v>
      </c>
      <c r="I67" s="39">
        <v>9</v>
      </c>
      <c r="J67" s="39">
        <v>18</v>
      </c>
      <c r="K67" s="39">
        <v>6</v>
      </c>
      <c r="L67" s="26">
        <v>0</v>
      </c>
      <c r="M67" s="26" t="s">
        <v>557</v>
      </c>
      <c r="O67" s="26">
        <v>0.82</v>
      </c>
      <c r="P67" s="26">
        <v>10</v>
      </c>
      <c r="Q67" s="28">
        <v>67</v>
      </c>
      <c r="R67" s="28">
        <v>1</v>
      </c>
      <c r="S67" s="28">
        <f t="shared" si="10"/>
        <v>34</v>
      </c>
      <c r="U67" s="26">
        <v>0.910267469</v>
      </c>
      <c r="V67" s="29">
        <v>0.475423869</v>
      </c>
      <c r="W67" s="29">
        <v>0.913891008</v>
      </c>
      <c r="X67" s="28">
        <v>77</v>
      </c>
      <c r="Y67" s="28">
        <v>35</v>
      </c>
      <c r="Z67" s="28">
        <v>23</v>
      </c>
      <c r="AA67" s="28">
        <f t="shared" si="11"/>
        <v>45.000000000000007</v>
      </c>
      <c r="AB67" s="27"/>
      <c r="AC67" s="28">
        <v>3309</v>
      </c>
      <c r="AD67" s="26">
        <v>0.83590209484100342</v>
      </c>
      <c r="AE67" s="26">
        <v>0.70278328657150269</v>
      </c>
      <c r="AF67" s="26">
        <v>0.22877001762390137</v>
      </c>
      <c r="AG67" s="26">
        <v>13.445447229999999</v>
      </c>
      <c r="AH67" s="26">
        <v>0.17705831429999999</v>
      </c>
      <c r="AI67" s="28">
        <v>25</v>
      </c>
      <c r="AJ67" s="28">
        <v>78</v>
      </c>
      <c r="AK67" s="28">
        <v>57</v>
      </c>
      <c r="AL67" s="28">
        <v>27</v>
      </c>
      <c r="AM67" s="28">
        <v>20</v>
      </c>
      <c r="AN67" s="28">
        <v>33</v>
      </c>
      <c r="AO67" s="28">
        <f t="shared" si="12"/>
        <v>39.950166112956822</v>
      </c>
      <c r="AQ67" s="26">
        <v>0.28874100390000002</v>
      </c>
      <c r="AR67" s="26">
        <v>0.195235722</v>
      </c>
      <c r="AS67" s="28">
        <v>47</v>
      </c>
      <c r="AT67" s="28">
        <v>70</v>
      </c>
      <c r="AU67" s="28">
        <f t="shared" si="13"/>
        <v>58.5</v>
      </c>
      <c r="AW67" s="26">
        <v>1.2614924107000001</v>
      </c>
      <c r="AX67" s="31">
        <v>0.2074537494648851</v>
      </c>
      <c r="AY67" s="31">
        <v>0.41666700000000001</v>
      </c>
      <c r="AZ67" s="28">
        <v>85</v>
      </c>
      <c r="BA67" s="28">
        <v>77</v>
      </c>
      <c r="BB67" s="28">
        <v>58</v>
      </c>
      <c r="BC67" s="28">
        <f t="shared" si="14"/>
        <v>73.333333333333329</v>
      </c>
      <c r="BE67" s="26">
        <f>(S67*$S$14+AA67*$AA$14+AO67*$AO$14+AU67*$AU$14+BC67*$BC$14)/SUM($S$14,$AA$14,$AO$14,$AU$14,$BC$14)</f>
        <v>50.156699889258029</v>
      </c>
      <c r="BF67" s="33">
        <f t="shared" si="15"/>
        <v>45</v>
      </c>
    </row>
    <row r="68" spans="2:58" x14ac:dyDescent="0.3">
      <c r="B68" s="6" t="s">
        <v>99</v>
      </c>
      <c r="C68" s="6" t="s">
        <v>100</v>
      </c>
      <c r="D68" s="6" t="s">
        <v>354</v>
      </c>
      <c r="G68" s="39">
        <v>2</v>
      </c>
      <c r="H68" s="39">
        <v>15</v>
      </c>
      <c r="I68" s="39">
        <v>5</v>
      </c>
      <c r="J68" s="39">
        <v>22</v>
      </c>
      <c r="K68" s="39">
        <v>4</v>
      </c>
      <c r="L68" s="26">
        <v>0</v>
      </c>
      <c r="M68" s="26" t="s">
        <v>557</v>
      </c>
      <c r="N68" s="27"/>
      <c r="O68" s="26">
        <v>0.92</v>
      </c>
      <c r="P68" s="26">
        <v>10</v>
      </c>
      <c r="Q68" s="28">
        <v>55</v>
      </c>
      <c r="R68" s="28">
        <v>1</v>
      </c>
      <c r="S68" s="28">
        <f t="shared" si="10"/>
        <v>28</v>
      </c>
      <c r="T68" s="27"/>
      <c r="U68" s="26">
        <v>0.91245476800000003</v>
      </c>
      <c r="V68" s="29">
        <v>0.21387176299999999</v>
      </c>
      <c r="W68" s="29">
        <v>0.35637425099999998</v>
      </c>
      <c r="X68" s="28">
        <v>77</v>
      </c>
      <c r="Y68" s="28">
        <v>72</v>
      </c>
      <c r="Z68" s="28">
        <v>72</v>
      </c>
      <c r="AA68" s="28">
        <f t="shared" si="11"/>
        <v>73.666666666666671</v>
      </c>
      <c r="AB68" s="27"/>
      <c r="AC68" s="28">
        <v>4199</v>
      </c>
      <c r="AD68" s="26">
        <v>0.90140509605407715</v>
      </c>
      <c r="AE68" s="26">
        <v>0.55075311660766602</v>
      </c>
      <c r="AF68" s="26">
        <v>0.23743748664855957</v>
      </c>
      <c r="AG68" s="26">
        <v>23.8216185</v>
      </c>
      <c r="AH68" s="26">
        <v>0.15237620930000001</v>
      </c>
      <c r="AI68" s="28">
        <v>33</v>
      </c>
      <c r="AJ68" s="28">
        <v>86</v>
      </c>
      <c r="AK68" s="28">
        <v>36</v>
      </c>
      <c r="AL68" s="28">
        <v>29</v>
      </c>
      <c r="AM68" s="28">
        <v>37</v>
      </c>
      <c r="AN68" s="28">
        <v>25</v>
      </c>
      <c r="AO68" s="28">
        <f t="shared" si="12"/>
        <v>40.973421926910298</v>
      </c>
      <c r="AP68" s="27"/>
      <c r="AQ68" s="26">
        <v>0.3118397202</v>
      </c>
      <c r="AR68" s="26">
        <v>0.16956346409999998</v>
      </c>
      <c r="AS68" s="28">
        <v>56</v>
      </c>
      <c r="AT68" s="28">
        <v>43</v>
      </c>
      <c r="AU68" s="28">
        <f t="shared" si="13"/>
        <v>49.5</v>
      </c>
      <c r="AV68" s="30"/>
      <c r="AW68" s="26">
        <v>1.0147030774000001</v>
      </c>
      <c r="AX68" s="31">
        <v>0.32395738453818246</v>
      </c>
      <c r="AY68" s="31">
        <v>0.61111099999999996</v>
      </c>
      <c r="AZ68" s="28">
        <v>68</v>
      </c>
      <c r="BA68" s="28">
        <v>64</v>
      </c>
      <c r="BB68" s="28">
        <v>39</v>
      </c>
      <c r="BC68" s="28">
        <f t="shared" si="14"/>
        <v>57.000000000000007</v>
      </c>
      <c r="BD68" s="32"/>
      <c r="BE68" s="26">
        <f>(S68*$S$14+AA68*$AA$14+AO68*$AO$14+AU68*$AU$14+BC68*$BC$14)/SUM($S$14,$AA$14,$AO$14,$AU$14,$BC$14)</f>
        <v>49.828017718715394</v>
      </c>
      <c r="BF68" s="33">
        <f t="shared" si="15"/>
        <v>46</v>
      </c>
    </row>
    <row r="69" spans="2:58" x14ac:dyDescent="0.3">
      <c r="B69" s="6" t="s">
        <v>99</v>
      </c>
      <c r="C69" s="6" t="s">
        <v>99</v>
      </c>
      <c r="D69" s="6" t="s">
        <v>365</v>
      </c>
      <c r="E69" s="6" t="s">
        <v>204</v>
      </c>
      <c r="G69" s="39">
        <v>11</v>
      </c>
      <c r="H69" s="39">
        <v>16</v>
      </c>
      <c r="I69" s="39">
        <v>17</v>
      </c>
      <c r="J69" s="39">
        <v>44</v>
      </c>
      <c r="K69" s="39">
        <v>6</v>
      </c>
      <c r="L69" s="26">
        <v>126.1819994517391</v>
      </c>
      <c r="M69" s="26" t="s">
        <v>557</v>
      </c>
      <c r="O69" s="26">
        <v>0.83</v>
      </c>
      <c r="P69" s="26">
        <v>10</v>
      </c>
      <c r="Q69" s="28">
        <v>66</v>
      </c>
      <c r="R69" s="28">
        <v>1</v>
      </c>
      <c r="S69" s="28">
        <f t="shared" si="10"/>
        <v>33.5</v>
      </c>
      <c r="U69" s="26">
        <v>0.93177303199999995</v>
      </c>
      <c r="V69" s="29">
        <v>0.20770874</v>
      </c>
      <c r="W69" s="29">
        <v>0.38032482400000001</v>
      </c>
      <c r="X69" s="28">
        <v>71</v>
      </c>
      <c r="Y69" s="28">
        <v>73</v>
      </c>
      <c r="Z69" s="28">
        <v>70</v>
      </c>
      <c r="AA69" s="28">
        <f t="shared" si="11"/>
        <v>71.333333333333343</v>
      </c>
      <c r="AB69" s="27"/>
      <c r="AC69" s="28">
        <v>9021</v>
      </c>
      <c r="AD69" s="26">
        <v>0.83915311098098755</v>
      </c>
      <c r="AE69" s="26">
        <v>0.5234108567237854</v>
      </c>
      <c r="AF69" s="26">
        <v>0.24265602231025696</v>
      </c>
      <c r="AG69" s="26">
        <v>19.53350872</v>
      </c>
      <c r="AH69" s="26">
        <v>0.13389969060000001</v>
      </c>
      <c r="AI69" s="28">
        <v>73</v>
      </c>
      <c r="AJ69" s="28">
        <v>78</v>
      </c>
      <c r="AK69" s="28">
        <v>32</v>
      </c>
      <c r="AL69" s="28">
        <v>31</v>
      </c>
      <c r="AM69" s="28">
        <v>30</v>
      </c>
      <c r="AN69" s="28">
        <v>20</v>
      </c>
      <c r="AO69" s="28">
        <f t="shared" si="12"/>
        <v>44.096345514950173</v>
      </c>
      <c r="AQ69" s="26">
        <v>0.31062102459999996</v>
      </c>
      <c r="AR69" s="26">
        <v>0.16808384879999999</v>
      </c>
      <c r="AS69" s="28">
        <v>55</v>
      </c>
      <c r="AT69" s="28">
        <v>42</v>
      </c>
      <c r="AU69" s="28">
        <f t="shared" si="13"/>
        <v>48.5</v>
      </c>
      <c r="AW69" s="26">
        <v>0.6849899062</v>
      </c>
      <c r="AX69" s="31">
        <v>0.4175556367422576</v>
      </c>
      <c r="AY69" s="31" t="s">
        <v>364</v>
      </c>
      <c r="AZ69" s="28">
        <v>46</v>
      </c>
      <c r="BA69" s="28">
        <v>54</v>
      </c>
      <c r="BB69" s="28">
        <v>0</v>
      </c>
      <c r="BC69" s="28">
        <f t="shared" si="14"/>
        <v>50</v>
      </c>
      <c r="BE69" s="26">
        <f>(S69*$S$14+AA69*$AA$14+AO69*$AO$14+AU69*$AU$14+BC69*$BC$14)/SUM($S$14,$AA$14,$AO$14,$AU$14,$BC$14)</f>
        <v>49.485935769656706</v>
      </c>
      <c r="BF69" s="33">
        <f t="shared" si="15"/>
        <v>47</v>
      </c>
    </row>
    <row r="70" spans="2:58" x14ac:dyDescent="0.3">
      <c r="B70" s="6" t="s">
        <v>101</v>
      </c>
      <c r="C70" s="6" t="s">
        <v>101</v>
      </c>
      <c r="D70" s="6" t="s">
        <v>243</v>
      </c>
      <c r="E70" s="6" t="s">
        <v>200</v>
      </c>
      <c r="G70" s="39">
        <v>4</v>
      </c>
      <c r="H70" s="39">
        <v>0</v>
      </c>
      <c r="I70" s="39">
        <v>2</v>
      </c>
      <c r="J70" s="39">
        <v>6</v>
      </c>
      <c r="K70" s="39">
        <v>4</v>
      </c>
      <c r="L70" s="26">
        <v>3.3148800592097318</v>
      </c>
      <c r="M70" s="26"/>
      <c r="N70" s="27"/>
      <c r="O70" s="26">
        <v>1.04</v>
      </c>
      <c r="P70" s="26">
        <v>10</v>
      </c>
      <c r="Q70" s="28">
        <v>39</v>
      </c>
      <c r="R70" s="28">
        <v>1</v>
      </c>
      <c r="S70" s="28">
        <f t="shared" si="10"/>
        <v>20</v>
      </c>
      <c r="T70" s="27"/>
      <c r="U70" s="26">
        <v>0.95311192899999997</v>
      </c>
      <c r="V70" s="29">
        <v>0.229327066</v>
      </c>
      <c r="W70" s="29">
        <v>0.43357148899999998</v>
      </c>
      <c r="X70" s="28">
        <v>64</v>
      </c>
      <c r="Y70" s="28">
        <v>70</v>
      </c>
      <c r="Z70" s="28">
        <v>65</v>
      </c>
      <c r="AA70" s="28">
        <f t="shared" si="11"/>
        <v>66.333333333333329</v>
      </c>
      <c r="AB70" s="27"/>
      <c r="AC70" s="28">
        <v>5162</v>
      </c>
      <c r="AD70" s="26">
        <v>0.87601703405380249</v>
      </c>
      <c r="AE70" s="26">
        <v>0.55399793386459351</v>
      </c>
      <c r="AF70" s="26">
        <v>0.24060441553592682</v>
      </c>
      <c r="AG70" s="26">
        <v>16.566257969999999</v>
      </c>
      <c r="AH70" s="26">
        <v>0.11061021609999999</v>
      </c>
      <c r="AI70" s="28">
        <v>41</v>
      </c>
      <c r="AJ70" s="28">
        <v>83</v>
      </c>
      <c r="AK70" s="28">
        <v>36</v>
      </c>
      <c r="AL70" s="28">
        <v>30</v>
      </c>
      <c r="AM70" s="28">
        <v>25</v>
      </c>
      <c r="AN70" s="28">
        <v>13</v>
      </c>
      <c r="AO70" s="28">
        <f t="shared" si="12"/>
        <v>38.009966777408643</v>
      </c>
      <c r="AP70" s="27"/>
      <c r="AQ70" s="26">
        <v>0.30850096809999999</v>
      </c>
      <c r="AR70" s="26">
        <v>0.1656555596</v>
      </c>
      <c r="AS70" s="28">
        <v>54</v>
      </c>
      <c r="AT70" s="28">
        <v>39</v>
      </c>
      <c r="AU70" s="28">
        <f t="shared" si="13"/>
        <v>46.5</v>
      </c>
      <c r="AV70" s="30"/>
      <c r="AW70" s="26">
        <v>0.60371335820000005</v>
      </c>
      <c r="AX70" s="31">
        <v>0.25451220412382297</v>
      </c>
      <c r="AY70" s="31">
        <v>0</v>
      </c>
      <c r="AZ70" s="28">
        <v>40</v>
      </c>
      <c r="BA70" s="28">
        <v>72</v>
      </c>
      <c r="BB70" s="28">
        <v>99</v>
      </c>
      <c r="BC70" s="28">
        <f t="shared" si="14"/>
        <v>70.333333333333329</v>
      </c>
      <c r="BD70" s="32"/>
      <c r="BE70" s="26">
        <f>(S70*$S$14+AA70*$AA$14+AO70*$AO$14+AU70*$AU$14+BC70*$BC$14)/SUM($S$14,$AA$14,$AO$14,$AU$14,$BC$14)</f>
        <v>48.235326688815064</v>
      </c>
      <c r="BF70" s="33">
        <f t="shared" si="15"/>
        <v>48</v>
      </c>
    </row>
    <row r="71" spans="2:58" x14ac:dyDescent="0.3">
      <c r="B71" s="6" t="s">
        <v>99</v>
      </c>
      <c r="C71" s="6" t="s">
        <v>102</v>
      </c>
      <c r="D71" s="6" t="s">
        <v>355</v>
      </c>
      <c r="G71" s="39">
        <v>3</v>
      </c>
      <c r="H71" s="39">
        <v>0</v>
      </c>
      <c r="I71" s="39">
        <v>2</v>
      </c>
      <c r="J71" s="39">
        <v>5</v>
      </c>
      <c r="K71" s="39">
        <v>4</v>
      </c>
      <c r="L71" s="26">
        <v>0</v>
      </c>
      <c r="M71" s="26" t="s">
        <v>557</v>
      </c>
      <c r="N71" s="27"/>
      <c r="O71" s="26">
        <v>0.9</v>
      </c>
      <c r="P71" s="26">
        <v>9</v>
      </c>
      <c r="Q71" s="28">
        <v>57</v>
      </c>
      <c r="R71" s="28">
        <v>10</v>
      </c>
      <c r="S71" s="28">
        <f t="shared" si="10"/>
        <v>33.5</v>
      </c>
      <c r="T71" s="27"/>
      <c r="U71" s="26">
        <v>0.94189700700000001</v>
      </c>
      <c r="V71" s="29">
        <v>0.21325961700000001</v>
      </c>
      <c r="W71" s="29">
        <v>0.39176258400000002</v>
      </c>
      <c r="X71" s="28">
        <v>68</v>
      </c>
      <c r="Y71" s="28">
        <v>72</v>
      </c>
      <c r="Z71" s="28">
        <v>69</v>
      </c>
      <c r="AA71" s="28">
        <f t="shared" si="11"/>
        <v>69.666666666666671</v>
      </c>
      <c r="AB71" s="27"/>
      <c r="AC71" s="28">
        <v>5713</v>
      </c>
      <c r="AD71" s="26">
        <v>0.88920009136199951</v>
      </c>
      <c r="AE71" s="26">
        <v>0.56013256311416626</v>
      </c>
      <c r="AF71" s="26">
        <v>0.24102923274040222</v>
      </c>
      <c r="AG71" s="26">
        <v>18.920012620000001</v>
      </c>
      <c r="AH71" s="26">
        <v>0.12515578290000001</v>
      </c>
      <c r="AI71" s="28">
        <v>45</v>
      </c>
      <c r="AJ71" s="28">
        <v>85</v>
      </c>
      <c r="AK71" s="28">
        <v>37</v>
      </c>
      <c r="AL71" s="28">
        <v>30</v>
      </c>
      <c r="AM71" s="28">
        <v>29</v>
      </c>
      <c r="AN71" s="28">
        <v>17</v>
      </c>
      <c r="AO71" s="28">
        <f t="shared" si="12"/>
        <v>40.514950166112968</v>
      </c>
      <c r="AP71" s="27"/>
      <c r="AQ71" s="26">
        <v>0.30880185529999998</v>
      </c>
      <c r="AR71" s="26">
        <v>0.16678785239999999</v>
      </c>
      <c r="AS71" s="28">
        <v>54</v>
      </c>
      <c r="AT71" s="28">
        <v>40</v>
      </c>
      <c r="AU71" s="28">
        <f t="shared" si="13"/>
        <v>47</v>
      </c>
      <c r="AV71" s="30"/>
      <c r="AW71" s="26">
        <v>0.68273652330000001</v>
      </c>
      <c r="AX71" s="31">
        <v>0.54012049903661719</v>
      </c>
      <c r="AY71" s="31">
        <v>0.4</v>
      </c>
      <c r="AZ71" s="28">
        <v>46</v>
      </c>
      <c r="BA71" s="28">
        <v>41</v>
      </c>
      <c r="BB71" s="28">
        <v>60</v>
      </c>
      <c r="BC71" s="28">
        <f t="shared" si="14"/>
        <v>49.000000000000007</v>
      </c>
      <c r="BD71" s="32"/>
      <c r="BE71" s="26">
        <f>(S71*$S$14+AA71*$AA$14+AO71*$AO$14+AU71*$AU$14+BC71*$BC$14)/SUM($S$14,$AA$14,$AO$14,$AU$14,$BC$14)</f>
        <v>47.936323366555925</v>
      </c>
      <c r="BF71" s="33">
        <f t="shared" si="15"/>
        <v>49</v>
      </c>
    </row>
    <row r="72" spans="2:58" x14ac:dyDescent="0.3">
      <c r="B72" s="6" t="s">
        <v>97</v>
      </c>
      <c r="C72" s="6" t="s">
        <v>103</v>
      </c>
      <c r="D72" s="6" t="s">
        <v>357</v>
      </c>
      <c r="G72" s="39">
        <v>4</v>
      </c>
      <c r="H72" s="39">
        <v>55</v>
      </c>
      <c r="I72" s="39">
        <v>20</v>
      </c>
      <c r="J72" s="39">
        <v>79</v>
      </c>
      <c r="K72" s="39">
        <v>6</v>
      </c>
      <c r="L72" s="26">
        <v>0</v>
      </c>
      <c r="M72" s="26" t="s">
        <v>557</v>
      </c>
      <c r="O72" s="26">
        <v>0.9</v>
      </c>
      <c r="P72" s="26">
        <v>9</v>
      </c>
      <c r="Q72" s="28">
        <v>57</v>
      </c>
      <c r="R72" s="28">
        <v>10</v>
      </c>
      <c r="S72" s="28">
        <f t="shared" si="10"/>
        <v>33.5</v>
      </c>
      <c r="U72" s="26">
        <v>0.97006146999999998</v>
      </c>
      <c r="V72" s="29">
        <v>0.57218359200000002</v>
      </c>
      <c r="W72" s="29">
        <v>1.1563766740000001</v>
      </c>
      <c r="X72" s="28">
        <v>59</v>
      </c>
      <c r="Y72" s="28">
        <v>21</v>
      </c>
      <c r="Z72" s="28">
        <v>2</v>
      </c>
      <c r="AA72" s="28">
        <f t="shared" si="11"/>
        <v>27.333333333333336</v>
      </c>
      <c r="AB72" s="27"/>
      <c r="AC72" s="28">
        <v>330</v>
      </c>
      <c r="AD72" s="26">
        <v>0.77272725105285645</v>
      </c>
      <c r="AE72" s="26">
        <v>0.69194310903549194</v>
      </c>
      <c r="AF72" s="26">
        <v>0.26666668057441711</v>
      </c>
      <c r="AG72" s="26">
        <v>11.14545524</v>
      </c>
      <c r="AH72" s="26">
        <v>7.8308504840000001E-2</v>
      </c>
      <c r="AI72" s="28">
        <v>1</v>
      </c>
      <c r="AJ72" s="28">
        <v>69</v>
      </c>
      <c r="AK72" s="28">
        <v>56</v>
      </c>
      <c r="AL72" s="28">
        <v>36</v>
      </c>
      <c r="AM72" s="28">
        <v>16</v>
      </c>
      <c r="AN72" s="28">
        <v>3</v>
      </c>
      <c r="AO72" s="28">
        <f t="shared" si="12"/>
        <v>30.069767441860467</v>
      </c>
      <c r="AQ72" s="26">
        <v>0.26369039129999999</v>
      </c>
      <c r="AR72" s="26">
        <v>0.21223622720000002</v>
      </c>
      <c r="AS72" s="28">
        <v>37</v>
      </c>
      <c r="AT72" s="28">
        <v>88</v>
      </c>
      <c r="AU72" s="28">
        <f t="shared" si="13"/>
        <v>62.5</v>
      </c>
      <c r="AW72" s="26">
        <v>1.0408340133</v>
      </c>
      <c r="AX72" s="31">
        <v>3.9362662288396091E-2</v>
      </c>
      <c r="AY72" s="31">
        <v>0.55696199999999996</v>
      </c>
      <c r="AZ72" s="28">
        <v>70</v>
      </c>
      <c r="BA72" s="28">
        <v>95</v>
      </c>
      <c r="BB72" s="28">
        <v>44</v>
      </c>
      <c r="BC72" s="28">
        <f t="shared" si="14"/>
        <v>69.666666666666671</v>
      </c>
      <c r="BE72" s="26">
        <f>(S72*$S$14+AA72*$AA$14+AO72*$AO$14+AU72*$AU$14+BC72*$BC$14)/SUM($S$14,$AA$14,$AO$14,$AU$14,$BC$14)</f>
        <v>44.613953488372104</v>
      </c>
      <c r="BF72" s="33">
        <f t="shared" si="15"/>
        <v>50</v>
      </c>
    </row>
    <row r="73" spans="2:58" x14ac:dyDescent="0.3">
      <c r="B73" s="6" t="s">
        <v>104</v>
      </c>
      <c r="C73" s="6" t="s">
        <v>104</v>
      </c>
      <c r="D73" s="6" t="s">
        <v>207</v>
      </c>
      <c r="E73" s="6" t="s">
        <v>209</v>
      </c>
      <c r="G73" s="39">
        <v>1</v>
      </c>
      <c r="H73" s="39">
        <v>0</v>
      </c>
      <c r="I73" s="39">
        <v>0</v>
      </c>
      <c r="J73" s="39">
        <v>1</v>
      </c>
      <c r="K73" s="39">
        <v>1</v>
      </c>
      <c r="L73" s="26">
        <v>8.9631990954154514E-2</v>
      </c>
      <c r="M73" s="26"/>
      <c r="N73" s="27"/>
      <c r="O73" s="26">
        <v>1</v>
      </c>
      <c r="P73" s="26">
        <v>8</v>
      </c>
      <c r="Q73" s="28">
        <v>44</v>
      </c>
      <c r="R73" s="28">
        <v>20</v>
      </c>
      <c r="S73" s="28">
        <f t="shared" si="10"/>
        <v>32</v>
      </c>
      <c r="T73" s="27"/>
      <c r="U73" s="26">
        <v>0.91936441700000004</v>
      </c>
      <c r="V73" s="29">
        <v>0.38571914299999999</v>
      </c>
      <c r="W73" s="29">
        <v>0.12638814300000001</v>
      </c>
      <c r="X73" s="28">
        <v>74</v>
      </c>
      <c r="Y73" s="28">
        <v>48</v>
      </c>
      <c r="Z73" s="28">
        <v>92</v>
      </c>
      <c r="AA73" s="28">
        <f t="shared" si="11"/>
        <v>71.333333333333343</v>
      </c>
      <c r="AB73" s="27"/>
      <c r="AC73" s="28">
        <v>5151</v>
      </c>
      <c r="AD73" s="26">
        <v>0.45641621947288513</v>
      </c>
      <c r="AE73" s="26">
        <v>0.44041040539741516</v>
      </c>
      <c r="AF73" s="26">
        <v>0.14210832118988037</v>
      </c>
      <c r="AG73" s="26">
        <v>21.764312799999999</v>
      </c>
      <c r="AH73" s="26">
        <v>8.5061726130000001E-2</v>
      </c>
      <c r="AI73" s="28">
        <v>40</v>
      </c>
      <c r="AJ73" s="28">
        <v>27</v>
      </c>
      <c r="AK73" s="28">
        <v>20</v>
      </c>
      <c r="AL73" s="28">
        <v>6</v>
      </c>
      <c r="AM73" s="28">
        <v>34</v>
      </c>
      <c r="AN73" s="28">
        <v>5</v>
      </c>
      <c r="AO73" s="28">
        <f t="shared" si="12"/>
        <v>22.059800664451828</v>
      </c>
      <c r="AP73" s="27"/>
      <c r="AQ73" s="26">
        <v>0.1993657365</v>
      </c>
      <c r="AR73" s="26">
        <v>0.1380073718</v>
      </c>
      <c r="AS73" s="28">
        <v>11</v>
      </c>
      <c r="AT73" s="28">
        <v>10</v>
      </c>
      <c r="AU73" s="28">
        <f t="shared" si="13"/>
        <v>10.5</v>
      </c>
      <c r="AV73" s="30"/>
      <c r="AW73" s="26">
        <v>1.0732464774000001</v>
      </c>
      <c r="AX73" s="31">
        <v>0</v>
      </c>
      <c r="AY73" s="31" t="s">
        <v>364</v>
      </c>
      <c r="AZ73" s="28">
        <v>72</v>
      </c>
      <c r="BA73" s="28">
        <v>99</v>
      </c>
      <c r="BB73" s="28">
        <v>0</v>
      </c>
      <c r="BC73" s="28">
        <f t="shared" si="14"/>
        <v>85.5</v>
      </c>
      <c r="BD73" s="32"/>
      <c r="BE73" s="26">
        <f>(S73*$S$14+AA73*$AA$14+AO73*$AO$14+AU73*$AU$14+BC73*$BC$14)/SUM($S$14,$AA$14,$AO$14,$AU$14,$BC$14)</f>
        <v>44.278626799557038</v>
      </c>
      <c r="BF73" s="33">
        <f t="shared" si="15"/>
        <v>51</v>
      </c>
    </row>
    <row r="74" spans="2:58" x14ac:dyDescent="0.3">
      <c r="B74" s="6" t="s">
        <v>97</v>
      </c>
      <c r="C74" s="6" t="s">
        <v>105</v>
      </c>
      <c r="D74" s="6" t="s">
        <v>358</v>
      </c>
      <c r="G74" s="39">
        <v>14</v>
      </c>
      <c r="H74" s="39">
        <v>7</v>
      </c>
      <c r="I74" s="39">
        <v>0</v>
      </c>
      <c r="J74" s="39">
        <v>21</v>
      </c>
      <c r="K74" s="39">
        <v>5</v>
      </c>
      <c r="L74" s="26">
        <v>0</v>
      </c>
      <c r="M74" s="26" t="s">
        <v>557</v>
      </c>
      <c r="O74" s="26">
        <v>1.04</v>
      </c>
      <c r="P74" s="26">
        <v>10</v>
      </c>
      <c r="Q74" s="28">
        <v>39</v>
      </c>
      <c r="R74" s="28">
        <v>1</v>
      </c>
      <c r="S74" s="28">
        <f t="shared" si="10"/>
        <v>20</v>
      </c>
      <c r="U74" s="26">
        <v>0.91852305300000003</v>
      </c>
      <c r="V74" s="29">
        <v>0.52736101899999999</v>
      </c>
      <c r="W74" s="29">
        <v>1.025338997</v>
      </c>
      <c r="X74" s="28">
        <v>75</v>
      </c>
      <c r="Y74" s="28">
        <v>27</v>
      </c>
      <c r="Z74" s="28">
        <v>13</v>
      </c>
      <c r="AA74" s="28">
        <f t="shared" si="11"/>
        <v>38.333333333333329</v>
      </c>
      <c r="AB74" s="27"/>
      <c r="AC74" s="28">
        <v>3751</v>
      </c>
      <c r="AD74" s="26">
        <v>0.82964545488357544</v>
      </c>
      <c r="AE74" s="26">
        <v>0.70129871368408203</v>
      </c>
      <c r="AF74" s="26">
        <v>0.23940283060073853</v>
      </c>
      <c r="AG74" s="26">
        <v>14.101033790000001</v>
      </c>
      <c r="AH74" s="26">
        <v>0.16320291910000001</v>
      </c>
      <c r="AI74" s="28">
        <v>29</v>
      </c>
      <c r="AJ74" s="28">
        <v>77</v>
      </c>
      <c r="AK74" s="28">
        <v>57</v>
      </c>
      <c r="AL74" s="28">
        <v>30</v>
      </c>
      <c r="AM74" s="28">
        <v>21</v>
      </c>
      <c r="AN74" s="28">
        <v>29</v>
      </c>
      <c r="AO74" s="28">
        <f t="shared" si="12"/>
        <v>40.461794019933564</v>
      </c>
      <c r="AQ74" s="26">
        <v>0.28802719020000001</v>
      </c>
      <c r="AR74" s="26">
        <v>0.19922712529999997</v>
      </c>
      <c r="AS74" s="28">
        <v>46</v>
      </c>
      <c r="AT74" s="28">
        <v>74</v>
      </c>
      <c r="AU74" s="28">
        <f t="shared" si="13"/>
        <v>60</v>
      </c>
      <c r="AW74" s="26">
        <v>1.2166522200999998</v>
      </c>
      <c r="AX74" s="31">
        <v>3.4616349883416962E-2</v>
      </c>
      <c r="AY74" s="31">
        <v>1</v>
      </c>
      <c r="AZ74" s="28">
        <v>82</v>
      </c>
      <c r="BA74" s="28">
        <v>96</v>
      </c>
      <c r="BB74" s="28">
        <v>1</v>
      </c>
      <c r="BC74" s="28">
        <f t="shared" si="14"/>
        <v>59.666666666666664</v>
      </c>
      <c r="BE74" s="26">
        <f>(S74*$S$14+AA74*$AA$14+AO74*$AO$14+AU74*$AU$14+BC74*$BC$14)/SUM($S$14,$AA$14,$AO$14,$AU$14,$BC$14)</f>
        <v>43.692358803986707</v>
      </c>
      <c r="BF74" s="33">
        <f t="shared" si="15"/>
        <v>52</v>
      </c>
    </row>
    <row r="75" spans="2:58" x14ac:dyDescent="0.3">
      <c r="B75" s="6" t="s">
        <v>106</v>
      </c>
      <c r="C75" s="6" t="s">
        <v>106</v>
      </c>
      <c r="D75" s="6" t="s">
        <v>220</v>
      </c>
      <c r="E75" s="6" t="s">
        <v>200</v>
      </c>
      <c r="G75" s="39">
        <v>13</v>
      </c>
      <c r="H75" s="39">
        <v>0</v>
      </c>
      <c r="I75" s="39">
        <v>6</v>
      </c>
      <c r="J75" s="39">
        <v>19</v>
      </c>
      <c r="K75" s="39">
        <v>6</v>
      </c>
      <c r="L75" s="26">
        <v>5.4041440327365651</v>
      </c>
      <c r="M75" s="26" t="s">
        <v>557</v>
      </c>
      <c r="N75" s="27"/>
      <c r="O75" s="26">
        <v>0.94</v>
      </c>
      <c r="P75" s="26">
        <v>8</v>
      </c>
      <c r="Q75" s="28">
        <v>52</v>
      </c>
      <c r="R75" s="28">
        <v>20</v>
      </c>
      <c r="S75" s="28">
        <f t="shared" si="10"/>
        <v>36</v>
      </c>
      <c r="T75" s="27"/>
      <c r="U75" s="26">
        <v>0.91815537999999997</v>
      </c>
      <c r="V75" s="29">
        <v>0.40691886100000002</v>
      </c>
      <c r="W75" s="29">
        <v>0.127358791</v>
      </c>
      <c r="X75" s="28">
        <v>75</v>
      </c>
      <c r="Y75" s="28">
        <v>45</v>
      </c>
      <c r="Z75" s="28">
        <v>92</v>
      </c>
      <c r="AA75" s="28">
        <f t="shared" si="11"/>
        <v>70.666666666666671</v>
      </c>
      <c r="AB75" s="27"/>
      <c r="AC75" s="28">
        <v>5052</v>
      </c>
      <c r="AD75" s="26">
        <v>0.52850353717803955</v>
      </c>
      <c r="AE75" s="26">
        <v>0.49110186100006104</v>
      </c>
      <c r="AF75" s="26">
        <v>0.14845605194568634</v>
      </c>
      <c r="AG75" s="26">
        <v>24.012478250000001</v>
      </c>
      <c r="AH75" s="26">
        <v>9.9489328369999991E-2</v>
      </c>
      <c r="AI75" s="28">
        <v>40</v>
      </c>
      <c r="AJ75" s="28">
        <v>36</v>
      </c>
      <c r="AK75" s="28">
        <v>27</v>
      </c>
      <c r="AL75" s="28">
        <v>8</v>
      </c>
      <c r="AM75" s="28">
        <v>38</v>
      </c>
      <c r="AN75" s="28">
        <v>9</v>
      </c>
      <c r="AO75" s="28">
        <f t="shared" si="12"/>
        <v>26.378737541528242</v>
      </c>
      <c r="AP75" s="27"/>
      <c r="AQ75" s="26">
        <v>0.2264174907</v>
      </c>
      <c r="AR75" s="26">
        <v>0.14622308979999998</v>
      </c>
      <c r="AS75" s="28">
        <v>22</v>
      </c>
      <c r="AT75" s="28">
        <v>19</v>
      </c>
      <c r="AU75" s="28">
        <f t="shared" si="13"/>
        <v>20.5</v>
      </c>
      <c r="AV75" s="30"/>
      <c r="AW75" s="26">
        <v>1.0212795678</v>
      </c>
      <c r="AX75" s="31">
        <v>0.14070908342272129</v>
      </c>
      <c r="AY75" s="31">
        <v>1</v>
      </c>
      <c r="AZ75" s="28">
        <v>69</v>
      </c>
      <c r="BA75" s="28">
        <v>84</v>
      </c>
      <c r="BB75" s="28">
        <v>1</v>
      </c>
      <c r="BC75" s="28">
        <f t="shared" si="14"/>
        <v>51.333333333333336</v>
      </c>
      <c r="BD75" s="32"/>
      <c r="BE75" s="26">
        <f>(S75*$S$14+AA75*$AA$14+AO75*$AO$14+AU75*$AU$14+BC75*$BC$14)/SUM($S$14,$AA$14,$AO$14,$AU$14,$BC$14)</f>
        <v>40.975747508305652</v>
      </c>
      <c r="BF75" s="33">
        <f t="shared" si="15"/>
        <v>53</v>
      </c>
    </row>
    <row r="76" spans="2:58" x14ac:dyDescent="0.3">
      <c r="B76" s="6" t="s">
        <v>107</v>
      </c>
      <c r="C76" s="6" t="s">
        <v>107</v>
      </c>
      <c r="D76" s="6" t="s">
        <v>212</v>
      </c>
      <c r="E76" s="6" t="s">
        <v>213</v>
      </c>
      <c r="G76" s="39">
        <v>0</v>
      </c>
      <c r="H76" s="39">
        <v>2</v>
      </c>
      <c r="I76" s="39">
        <v>1</v>
      </c>
      <c r="J76" s="39">
        <v>3</v>
      </c>
      <c r="K76" s="39">
        <v>0</v>
      </c>
      <c r="L76" s="26">
        <v>2.6013055378934502</v>
      </c>
      <c r="M76" s="26" t="s">
        <v>557</v>
      </c>
      <c r="N76" s="27"/>
      <c r="O76" s="26">
        <v>1</v>
      </c>
      <c r="P76" s="26">
        <v>1</v>
      </c>
      <c r="Q76" s="28">
        <v>44</v>
      </c>
      <c r="R76" s="28">
        <v>90</v>
      </c>
      <c r="S76" s="28">
        <f t="shared" si="10"/>
        <v>67</v>
      </c>
      <c r="T76" s="27"/>
      <c r="U76" s="26">
        <v>0.92450817699999999</v>
      </c>
      <c r="V76" s="29">
        <v>0.29433467400000002</v>
      </c>
      <c r="W76" s="29">
        <v>0.33134260799999998</v>
      </c>
      <c r="X76" s="28">
        <v>73</v>
      </c>
      <c r="Y76" s="28">
        <v>61</v>
      </c>
      <c r="Z76" s="28">
        <v>74</v>
      </c>
      <c r="AA76" s="28">
        <f t="shared" si="11"/>
        <v>69.333333333333329</v>
      </c>
      <c r="AB76" s="27"/>
      <c r="AC76" s="28">
        <v>332</v>
      </c>
      <c r="AD76" s="26">
        <v>0.28313252329826355</v>
      </c>
      <c r="AE76" s="26">
        <v>0.38333332538604736</v>
      </c>
      <c r="AF76" s="26">
        <v>0.12048193067312241</v>
      </c>
      <c r="AG76" s="26">
        <v>1.8614467530000001</v>
      </c>
      <c r="AH76" s="26">
        <v>7.0999999999999994E-2</v>
      </c>
      <c r="AI76" s="28">
        <v>1</v>
      </c>
      <c r="AJ76" s="28">
        <v>4</v>
      </c>
      <c r="AK76" s="28">
        <v>12</v>
      </c>
      <c r="AL76" s="28">
        <v>1</v>
      </c>
      <c r="AM76" s="28">
        <v>1</v>
      </c>
      <c r="AN76" s="28">
        <v>1</v>
      </c>
      <c r="AO76" s="28">
        <f t="shared" si="12"/>
        <v>3.3255813953488373</v>
      </c>
      <c r="AP76" s="27"/>
      <c r="AQ76" s="26">
        <v>0.17300000000000001</v>
      </c>
      <c r="AR76" s="26">
        <v>0.13</v>
      </c>
      <c r="AS76" s="28">
        <v>1</v>
      </c>
      <c r="AT76" s="28">
        <v>2</v>
      </c>
      <c r="AU76" s="28">
        <f t="shared" si="13"/>
        <v>1.5</v>
      </c>
      <c r="AV76" s="30"/>
      <c r="AW76" s="26">
        <v>1.4628814200000039E-2</v>
      </c>
      <c r="AX76" s="31">
        <v>0.14267158308084579</v>
      </c>
      <c r="AY76" s="31">
        <v>0</v>
      </c>
      <c r="AZ76" s="28">
        <v>1</v>
      </c>
      <c r="BA76" s="28">
        <v>84</v>
      </c>
      <c r="BB76" s="28">
        <v>99</v>
      </c>
      <c r="BC76" s="28">
        <f t="shared" si="14"/>
        <v>61.333333333333336</v>
      </c>
      <c r="BD76" s="32"/>
      <c r="BE76" s="26">
        <f>(S76*$S$14+AA76*$AA$14+AO76*$AO$14+AU76*$AU$14+BC76*$BC$14)/SUM($S$14,$AA$14,$AO$14,$AU$14,$BC$14)</f>
        <v>40.4984496124031</v>
      </c>
      <c r="BF76" s="33">
        <f t="shared" si="15"/>
        <v>54</v>
      </c>
    </row>
    <row r="77" spans="2:58" x14ac:dyDescent="0.3">
      <c r="B77" s="6" t="s">
        <v>99</v>
      </c>
      <c r="C77" s="6" t="s">
        <v>108</v>
      </c>
      <c r="D77" s="6" t="s">
        <v>356</v>
      </c>
      <c r="G77" s="39">
        <v>6</v>
      </c>
      <c r="H77" s="39">
        <v>2</v>
      </c>
      <c r="I77" s="39">
        <v>10</v>
      </c>
      <c r="J77" s="39">
        <v>18</v>
      </c>
      <c r="K77" s="39">
        <v>6</v>
      </c>
      <c r="L77" s="26">
        <v>0</v>
      </c>
      <c r="M77" s="26" t="s">
        <v>557</v>
      </c>
      <c r="N77" s="27"/>
      <c r="O77" s="26">
        <v>0.93</v>
      </c>
      <c r="P77" s="26">
        <v>10</v>
      </c>
      <c r="Q77" s="28">
        <v>53</v>
      </c>
      <c r="R77" s="28">
        <v>1</v>
      </c>
      <c r="S77" s="28">
        <f t="shared" si="10"/>
        <v>27</v>
      </c>
      <c r="T77" s="27"/>
      <c r="U77" s="26">
        <v>0.9438204</v>
      </c>
      <c r="V77" s="29">
        <v>0.32851678000000001</v>
      </c>
      <c r="W77" s="29">
        <v>0.64903586300000005</v>
      </c>
      <c r="X77" s="28">
        <v>67</v>
      </c>
      <c r="Y77" s="28">
        <v>56</v>
      </c>
      <c r="Z77" s="28">
        <v>46</v>
      </c>
      <c r="AA77" s="28">
        <f t="shared" si="11"/>
        <v>56.333333333333336</v>
      </c>
      <c r="AB77" s="27"/>
      <c r="AC77" s="28">
        <v>4306</v>
      </c>
      <c r="AD77" s="26">
        <v>0.76915931701660156</v>
      </c>
      <c r="AE77" s="26">
        <v>0.41802167892456055</v>
      </c>
      <c r="AF77" s="26">
        <v>0.24407802522182465</v>
      </c>
      <c r="AG77" s="26">
        <v>13.10978263</v>
      </c>
      <c r="AH77" s="26">
        <v>9.8361416150000006E-2</v>
      </c>
      <c r="AI77" s="28">
        <v>33</v>
      </c>
      <c r="AJ77" s="28">
        <v>69</v>
      </c>
      <c r="AK77" s="28">
        <v>17</v>
      </c>
      <c r="AL77" s="28">
        <v>31</v>
      </c>
      <c r="AM77" s="28">
        <v>19</v>
      </c>
      <c r="AN77" s="28">
        <v>9</v>
      </c>
      <c r="AO77" s="28">
        <f t="shared" si="12"/>
        <v>29.677740863787381</v>
      </c>
      <c r="AP77" s="27"/>
      <c r="AQ77" s="26">
        <v>0.3087520782</v>
      </c>
      <c r="AR77" s="26">
        <v>0.16622848730000001</v>
      </c>
      <c r="AS77" s="28">
        <v>54</v>
      </c>
      <c r="AT77" s="28">
        <v>40</v>
      </c>
      <c r="AU77" s="28">
        <f t="shared" si="13"/>
        <v>47</v>
      </c>
      <c r="AV77" s="30"/>
      <c r="AW77" s="26">
        <v>0.48417568989999998</v>
      </c>
      <c r="AX77" s="31">
        <v>0.32592499847175332</v>
      </c>
      <c r="AY77" s="31">
        <v>0.75</v>
      </c>
      <c r="AZ77" s="28">
        <v>32</v>
      </c>
      <c r="BA77" s="28">
        <v>64</v>
      </c>
      <c r="BB77" s="28">
        <v>25</v>
      </c>
      <c r="BC77" s="28">
        <f t="shared" si="14"/>
        <v>40.333333333333336</v>
      </c>
      <c r="BD77" s="32"/>
      <c r="BE77" s="26">
        <f>(S77*$S$14+AA77*$AA$14+AO77*$AO$14+AU77*$AU$14+BC77*$BC$14)/SUM($S$14,$AA$14,$AO$14,$AU$14,$BC$14)</f>
        <v>40.068881506090811</v>
      </c>
      <c r="BF77" s="33">
        <f t="shared" si="15"/>
        <v>55</v>
      </c>
    </row>
    <row r="78" spans="2:58" x14ac:dyDescent="0.3">
      <c r="B78" s="6" t="s">
        <v>109</v>
      </c>
      <c r="C78" s="6" t="s">
        <v>109</v>
      </c>
      <c r="D78" s="6" t="s">
        <v>221</v>
      </c>
      <c r="E78" s="6" t="s">
        <v>204</v>
      </c>
      <c r="G78" s="39">
        <v>2</v>
      </c>
      <c r="H78" s="39">
        <v>0</v>
      </c>
      <c r="I78" s="39">
        <v>0</v>
      </c>
      <c r="J78" s="39">
        <v>2</v>
      </c>
      <c r="K78" s="39">
        <v>0</v>
      </c>
      <c r="L78" s="26">
        <v>68.655329229334285</v>
      </c>
      <c r="M78" s="26" t="s">
        <v>557</v>
      </c>
      <c r="N78" s="27"/>
      <c r="O78" s="26">
        <v>1</v>
      </c>
      <c r="P78" s="26">
        <v>8</v>
      </c>
      <c r="Q78" s="28">
        <v>44</v>
      </c>
      <c r="R78" s="28">
        <v>20</v>
      </c>
      <c r="S78" s="28">
        <f t="shared" si="10"/>
        <v>32</v>
      </c>
      <c r="T78" s="27"/>
      <c r="U78" s="26">
        <v>1.0279822750000001</v>
      </c>
      <c r="V78" s="29">
        <v>4.4034107000000003E-2</v>
      </c>
      <c r="W78" s="29">
        <v>0.45007744599999999</v>
      </c>
      <c r="X78" s="28">
        <v>41</v>
      </c>
      <c r="Y78" s="28">
        <v>97</v>
      </c>
      <c r="Z78" s="28">
        <v>64</v>
      </c>
      <c r="AA78" s="28">
        <f t="shared" si="11"/>
        <v>67.333333333333329</v>
      </c>
      <c r="AB78" s="27"/>
      <c r="AC78" s="28">
        <v>3678</v>
      </c>
      <c r="AD78" s="26">
        <v>0.71397501230239868</v>
      </c>
      <c r="AE78" s="26">
        <v>0.50862067937850952</v>
      </c>
      <c r="AF78" s="26">
        <v>0.20010875165462494</v>
      </c>
      <c r="AG78" s="26">
        <v>18.929501590000001</v>
      </c>
      <c r="AH78" s="26">
        <v>8.5242410650000003E-2</v>
      </c>
      <c r="AI78" s="28">
        <v>28</v>
      </c>
      <c r="AJ78" s="28">
        <v>61</v>
      </c>
      <c r="AK78" s="28">
        <v>30</v>
      </c>
      <c r="AL78" s="28">
        <v>20</v>
      </c>
      <c r="AM78" s="28">
        <v>29</v>
      </c>
      <c r="AN78" s="28">
        <v>5</v>
      </c>
      <c r="AO78" s="28">
        <f t="shared" si="12"/>
        <v>28.830564784053156</v>
      </c>
      <c r="AP78" s="27"/>
      <c r="AQ78" s="26">
        <v>0.27840600609999999</v>
      </c>
      <c r="AR78" s="26">
        <v>0.1685975582</v>
      </c>
      <c r="AS78" s="28">
        <v>42</v>
      </c>
      <c r="AT78" s="28">
        <v>42</v>
      </c>
      <c r="AU78" s="28">
        <f t="shared" si="13"/>
        <v>42</v>
      </c>
      <c r="AV78" s="30"/>
      <c r="AW78" s="26">
        <v>0.3105321385</v>
      </c>
      <c r="AX78" s="31">
        <v>0.91456946228631963</v>
      </c>
      <c r="AY78" s="31" t="s">
        <v>364</v>
      </c>
      <c r="AZ78" s="28">
        <v>21</v>
      </c>
      <c r="BA78" s="28">
        <v>1</v>
      </c>
      <c r="BB78" s="28">
        <v>0</v>
      </c>
      <c r="BC78" s="28">
        <f t="shared" si="14"/>
        <v>11</v>
      </c>
      <c r="BD78" s="32"/>
      <c r="BE78" s="26">
        <f>(S78*$S$14+AA78*$AA$14+AO78*$AO$14+AU78*$AU$14+BC78*$BC$14)/SUM($S$14,$AA$14,$AO$14,$AU$14,$BC$14)</f>
        <v>36.232779623477299</v>
      </c>
      <c r="BF78" s="33">
        <f t="shared" si="15"/>
        <v>56</v>
      </c>
    </row>
    <row r="79" spans="2:58" x14ac:dyDescent="0.3">
      <c r="B79" s="6" t="s">
        <v>110</v>
      </c>
      <c r="C79" s="6" t="s">
        <v>110</v>
      </c>
      <c r="D79" s="6" t="s">
        <v>263</v>
      </c>
      <c r="E79" s="6" t="s">
        <v>204</v>
      </c>
      <c r="G79" s="39">
        <v>3</v>
      </c>
      <c r="H79" s="39">
        <v>2</v>
      </c>
      <c r="I79" s="39">
        <v>0</v>
      </c>
      <c r="J79" s="39">
        <v>5</v>
      </c>
      <c r="K79" s="39">
        <v>2</v>
      </c>
      <c r="L79" s="26">
        <v>79.841155319030094</v>
      </c>
      <c r="M79" s="26"/>
      <c r="O79" s="26">
        <v>1</v>
      </c>
      <c r="P79" s="26">
        <v>10</v>
      </c>
      <c r="Q79" s="28">
        <v>44</v>
      </c>
      <c r="R79" s="28">
        <v>1</v>
      </c>
      <c r="S79" s="28">
        <f t="shared" si="10"/>
        <v>22.5</v>
      </c>
      <c r="U79" s="26">
        <v>1.101185651</v>
      </c>
      <c r="V79" s="29">
        <v>0.16236856099999999</v>
      </c>
      <c r="W79" s="29">
        <v>0.393673196</v>
      </c>
      <c r="X79" s="28">
        <v>19</v>
      </c>
      <c r="Y79" s="28">
        <v>80</v>
      </c>
      <c r="Z79" s="28">
        <v>69</v>
      </c>
      <c r="AA79" s="28">
        <f t="shared" si="11"/>
        <v>56</v>
      </c>
      <c r="AB79" s="27"/>
      <c r="AC79" s="28">
        <v>6133</v>
      </c>
      <c r="AD79" s="26">
        <v>0.50301647186279297</v>
      </c>
      <c r="AE79" s="26">
        <v>0.54034924507141113</v>
      </c>
      <c r="AF79" s="26">
        <v>0.22191423177719116</v>
      </c>
      <c r="AG79" s="26">
        <v>26.06918946</v>
      </c>
      <c r="AH79" s="26">
        <v>9.7100068440000006E-2</v>
      </c>
      <c r="AI79" s="28">
        <v>49</v>
      </c>
      <c r="AJ79" s="28">
        <v>33</v>
      </c>
      <c r="AK79" s="28">
        <v>34</v>
      </c>
      <c r="AL79" s="28">
        <v>25</v>
      </c>
      <c r="AM79" s="28">
        <v>41</v>
      </c>
      <c r="AN79" s="28">
        <v>9</v>
      </c>
      <c r="AO79" s="28">
        <f t="shared" si="12"/>
        <v>31.890365448504987</v>
      </c>
      <c r="AQ79" s="26">
        <v>0.26414398899999997</v>
      </c>
      <c r="AR79" s="26">
        <v>0.17935204930000001</v>
      </c>
      <c r="AS79" s="28">
        <v>37</v>
      </c>
      <c r="AT79" s="28">
        <v>54</v>
      </c>
      <c r="AU79" s="28">
        <f t="shared" si="13"/>
        <v>45.5</v>
      </c>
      <c r="AW79" s="26">
        <v>0.56032569799999998</v>
      </c>
      <c r="AX79" s="31">
        <v>0.72383345699052404</v>
      </c>
      <c r="AY79" s="31">
        <v>1</v>
      </c>
      <c r="AZ79" s="28">
        <v>38</v>
      </c>
      <c r="BA79" s="28">
        <v>21</v>
      </c>
      <c r="BB79" s="28">
        <v>1</v>
      </c>
      <c r="BC79" s="28">
        <f t="shared" si="14"/>
        <v>20</v>
      </c>
      <c r="BE79" s="26">
        <f>(S79*$S$14+AA79*$AA$14+AO79*$AO$14+AU79*$AU$14+BC79*$BC$14)/SUM($S$14,$AA$14,$AO$14,$AU$14,$BC$14)</f>
        <v>35.178073089700995</v>
      </c>
      <c r="BF79" s="33">
        <f t="shared" si="15"/>
        <v>57</v>
      </c>
    </row>
    <row r="80" spans="2:58" x14ac:dyDescent="0.3">
      <c r="B80" s="6" t="s">
        <v>111</v>
      </c>
      <c r="C80" s="6" t="s">
        <v>111</v>
      </c>
      <c r="D80" s="6" t="s">
        <v>249</v>
      </c>
      <c r="E80" s="6" t="s">
        <v>200</v>
      </c>
      <c r="G80" s="39">
        <v>20</v>
      </c>
      <c r="H80" s="39">
        <v>0</v>
      </c>
      <c r="I80" s="39">
        <v>5</v>
      </c>
      <c r="J80" s="39">
        <v>25</v>
      </c>
      <c r="K80" s="39">
        <v>6</v>
      </c>
      <c r="L80" s="26">
        <v>22.437874731238558</v>
      </c>
      <c r="M80" s="26"/>
      <c r="N80" s="27"/>
      <c r="O80" s="26">
        <v>1.18</v>
      </c>
      <c r="P80" s="26">
        <v>9</v>
      </c>
      <c r="Q80" s="28">
        <v>21</v>
      </c>
      <c r="R80" s="28">
        <v>10</v>
      </c>
      <c r="S80" s="28">
        <f t="shared" si="10"/>
        <v>15.5</v>
      </c>
      <c r="T80" s="27"/>
      <c r="U80" s="26">
        <v>1.15933146</v>
      </c>
      <c r="V80" s="29">
        <v>0.33605608199999998</v>
      </c>
      <c r="W80" s="29">
        <v>0.66539952700000005</v>
      </c>
      <c r="X80" s="28">
        <v>2</v>
      </c>
      <c r="Y80" s="28">
        <v>55</v>
      </c>
      <c r="Z80" s="28">
        <v>45</v>
      </c>
      <c r="AA80" s="28">
        <f t="shared" si="11"/>
        <v>34.000000000000007</v>
      </c>
      <c r="AB80" s="27"/>
      <c r="AC80" s="28">
        <v>3387</v>
      </c>
      <c r="AD80" s="26">
        <v>0.50428110361099243</v>
      </c>
      <c r="AE80" s="26">
        <v>0.58737862110137939</v>
      </c>
      <c r="AF80" s="26">
        <v>0.27753174304962158</v>
      </c>
      <c r="AG80" s="26">
        <v>25.766198079999999</v>
      </c>
      <c r="AH80" s="26">
        <v>9.8000000000000004E-2</v>
      </c>
      <c r="AI80" s="28">
        <v>26</v>
      </c>
      <c r="AJ80" s="28">
        <v>33</v>
      </c>
      <c r="AK80" s="28">
        <v>41</v>
      </c>
      <c r="AL80" s="28">
        <v>39</v>
      </c>
      <c r="AM80" s="28">
        <v>40</v>
      </c>
      <c r="AN80" s="28">
        <v>9</v>
      </c>
      <c r="AO80" s="28">
        <f t="shared" si="12"/>
        <v>31.315614617940206</v>
      </c>
      <c r="AP80" s="27"/>
      <c r="AQ80" s="26">
        <v>0.26400000000000001</v>
      </c>
      <c r="AR80" s="26">
        <v>0.18</v>
      </c>
      <c r="AS80" s="28">
        <v>37</v>
      </c>
      <c r="AT80" s="28">
        <v>54</v>
      </c>
      <c r="AU80" s="28">
        <f t="shared" si="13"/>
        <v>45.5</v>
      </c>
      <c r="AV80" s="30"/>
      <c r="AW80" s="26">
        <v>0.4283729771</v>
      </c>
      <c r="AX80" s="31">
        <v>0.25403779955627198</v>
      </c>
      <c r="AY80" s="31">
        <v>0.625</v>
      </c>
      <c r="AZ80" s="28">
        <v>29</v>
      </c>
      <c r="BA80" s="28">
        <v>72</v>
      </c>
      <c r="BB80" s="28">
        <v>38</v>
      </c>
      <c r="BC80" s="28">
        <f t="shared" si="14"/>
        <v>46.333333333333329</v>
      </c>
      <c r="BD80" s="32"/>
      <c r="BE80" s="26">
        <f>(S80*$S$14+AA80*$AA$14+AO80*$AO$14+AU80*$AU$14+BC80*$BC$14)/SUM($S$14,$AA$14,$AO$14,$AU$14,$BC$14)</f>
        <v>34.529789590254708</v>
      </c>
      <c r="BF80" s="33">
        <f t="shared" si="15"/>
        <v>58</v>
      </c>
    </row>
    <row r="81" spans="1:58" x14ac:dyDescent="0.3">
      <c r="B81" s="6" t="s">
        <v>112</v>
      </c>
      <c r="C81" s="6" t="s">
        <v>112</v>
      </c>
      <c r="D81" s="6" t="s">
        <v>252</v>
      </c>
      <c r="E81" s="6" t="s">
        <v>213</v>
      </c>
      <c r="G81" s="39">
        <v>0</v>
      </c>
      <c r="H81" s="39">
        <v>2</v>
      </c>
      <c r="I81" s="39">
        <v>0</v>
      </c>
      <c r="J81" s="39">
        <v>2</v>
      </c>
      <c r="K81" s="39">
        <v>3</v>
      </c>
      <c r="L81" s="26">
        <v>9.5632529957902239</v>
      </c>
      <c r="M81" s="26" t="s">
        <v>557</v>
      </c>
      <c r="O81" s="26">
        <v>0.93</v>
      </c>
      <c r="P81" s="26">
        <v>10</v>
      </c>
      <c r="Q81" s="28">
        <v>53</v>
      </c>
      <c r="R81" s="28">
        <v>1</v>
      </c>
      <c r="S81" s="28">
        <f t="shared" si="10"/>
        <v>27</v>
      </c>
      <c r="U81" s="26">
        <v>0.90673502800000005</v>
      </c>
      <c r="V81" s="29">
        <v>0.34182083600000002</v>
      </c>
      <c r="W81" s="29">
        <v>0.184771619</v>
      </c>
      <c r="X81" s="28">
        <v>78</v>
      </c>
      <c r="Y81" s="28">
        <v>54</v>
      </c>
      <c r="Z81" s="28">
        <v>87</v>
      </c>
      <c r="AA81" s="28">
        <f t="shared" si="11"/>
        <v>73.000000000000014</v>
      </c>
      <c r="AB81" s="27"/>
      <c r="AC81" s="28">
        <v>1122</v>
      </c>
      <c r="AD81" s="26">
        <v>0.26114082336425781</v>
      </c>
      <c r="AE81" s="26">
        <v>0.30368763208389282</v>
      </c>
      <c r="AF81" s="26">
        <v>0.14884135127067566</v>
      </c>
      <c r="AG81" s="26">
        <v>8.6960533299999998</v>
      </c>
      <c r="AH81" s="26">
        <v>7.0999999999999994E-2</v>
      </c>
      <c r="AI81" s="28">
        <v>7</v>
      </c>
      <c r="AJ81" s="28">
        <v>1</v>
      </c>
      <c r="AK81" s="28">
        <v>1</v>
      </c>
      <c r="AL81" s="28">
        <v>8</v>
      </c>
      <c r="AM81" s="28">
        <v>12</v>
      </c>
      <c r="AN81" s="28">
        <v>1</v>
      </c>
      <c r="AO81" s="28">
        <f t="shared" si="12"/>
        <v>5.0066445182724273</v>
      </c>
      <c r="AQ81" s="26">
        <v>0.17300000000000001</v>
      </c>
      <c r="AR81" s="26">
        <v>0.13</v>
      </c>
      <c r="AS81" s="28">
        <v>1</v>
      </c>
      <c r="AT81" s="28">
        <v>2</v>
      </c>
      <c r="AU81" s="28">
        <f t="shared" si="13"/>
        <v>1.5</v>
      </c>
      <c r="AW81" s="26">
        <v>0.60579660569999993</v>
      </c>
      <c r="AX81" s="31">
        <v>8.0741857696711564E-2</v>
      </c>
      <c r="AY81" s="31">
        <v>1</v>
      </c>
      <c r="AZ81" s="28">
        <v>41</v>
      </c>
      <c r="BA81" s="28">
        <v>91</v>
      </c>
      <c r="BB81" s="28">
        <v>1</v>
      </c>
      <c r="BC81" s="28">
        <f t="shared" si="14"/>
        <v>44.333333333333336</v>
      </c>
      <c r="BE81" s="26">
        <f>(S81*$S$14+AA81*$AA$14+AO81*$AO$14+AU81*$AU$14+BC81*$BC$14)/SUM($S$14,$AA$14,$AO$14,$AU$14,$BC$14)</f>
        <v>30.167995570321153</v>
      </c>
      <c r="BF81" s="33">
        <f t="shared" si="15"/>
        <v>59</v>
      </c>
    </row>
    <row r="82" spans="1:58" x14ac:dyDescent="0.3">
      <c r="G82" s="166"/>
      <c r="H82" s="166"/>
      <c r="I82" s="166"/>
      <c r="J82" s="166"/>
      <c r="K82" s="166"/>
    </row>
    <row r="83" spans="1:58" x14ac:dyDescent="0.3">
      <c r="G83" s="45"/>
      <c r="H83" s="45"/>
      <c r="I83" s="45"/>
      <c r="J83" s="45"/>
      <c r="K83" s="45"/>
    </row>
    <row r="84" spans="1:58" ht="14.4" thickBot="1" x14ac:dyDescent="0.35">
      <c r="A84" s="5" t="s">
        <v>783</v>
      </c>
      <c r="B84" s="5" t="s">
        <v>113</v>
      </c>
      <c r="C84" s="37"/>
      <c r="D84" s="37"/>
      <c r="E84" s="37"/>
      <c r="G84" s="45"/>
      <c r="H84" s="45"/>
      <c r="I84" s="45"/>
      <c r="J84" s="45"/>
      <c r="K84" s="45"/>
    </row>
    <row r="85" spans="1:58" x14ac:dyDescent="0.3">
      <c r="B85" s="6" t="s">
        <v>114</v>
      </c>
      <c r="C85" s="6" t="s">
        <v>114</v>
      </c>
      <c r="D85" s="6" t="s">
        <v>248</v>
      </c>
      <c r="E85" s="6" t="s">
        <v>209</v>
      </c>
      <c r="G85" s="45"/>
      <c r="H85" s="45"/>
      <c r="I85" s="45"/>
      <c r="J85" s="45"/>
      <c r="K85" s="45"/>
      <c r="L85" s="27"/>
      <c r="M85" s="27"/>
      <c r="N85" s="27"/>
      <c r="O85" s="27"/>
      <c r="P85" s="27"/>
      <c r="Q85" s="30"/>
      <c r="R85" s="30"/>
      <c r="S85" s="30"/>
      <c r="T85" s="27"/>
      <c r="U85" s="27"/>
      <c r="V85" s="167"/>
      <c r="W85" s="167"/>
      <c r="X85" s="30"/>
      <c r="Y85" s="30"/>
      <c r="Z85" s="30"/>
      <c r="AA85" s="30"/>
      <c r="AB85" s="27"/>
      <c r="AC85" s="30"/>
      <c r="AD85" s="27"/>
      <c r="AE85" s="27"/>
      <c r="AF85" s="27"/>
      <c r="AG85" s="27"/>
      <c r="AH85" s="27"/>
      <c r="AI85" s="30"/>
      <c r="AJ85" s="30"/>
      <c r="AK85" s="30"/>
      <c r="AL85" s="30"/>
      <c r="AM85" s="30"/>
      <c r="AN85" s="30"/>
      <c r="AO85" s="30"/>
      <c r="AP85" s="27"/>
      <c r="AQ85" s="27"/>
      <c r="AR85" s="27"/>
      <c r="AS85" s="30"/>
      <c r="AT85" s="30"/>
      <c r="AU85" s="30"/>
      <c r="AV85" s="30"/>
      <c r="AW85" s="27"/>
      <c r="AX85" s="19"/>
      <c r="AY85" s="19"/>
      <c r="AZ85" s="30"/>
      <c r="BA85" s="30"/>
      <c r="BB85" s="30"/>
      <c r="BC85" s="30"/>
      <c r="BD85" s="32"/>
      <c r="BE85" s="27"/>
      <c r="BF85" s="32"/>
    </row>
    <row r="86" spans="1:58" x14ac:dyDescent="0.3">
      <c r="B86" s="6" t="s">
        <v>115</v>
      </c>
      <c r="C86" s="6" t="s">
        <v>115</v>
      </c>
      <c r="D86" s="6" t="s">
        <v>250</v>
      </c>
      <c r="E86" s="6" t="s">
        <v>200</v>
      </c>
      <c r="G86" s="45"/>
      <c r="H86" s="45"/>
      <c r="I86" s="45"/>
      <c r="J86" s="45"/>
      <c r="K86" s="45"/>
      <c r="L86" s="27"/>
      <c r="M86" s="27"/>
      <c r="N86" s="27"/>
      <c r="O86" s="27"/>
      <c r="P86" s="27"/>
      <c r="Q86" s="30"/>
      <c r="R86" s="30"/>
      <c r="S86" s="30"/>
      <c r="T86" s="27"/>
      <c r="U86" s="27"/>
      <c r="V86" s="167"/>
      <c r="W86" s="167"/>
      <c r="X86" s="30"/>
      <c r="Y86" s="30"/>
      <c r="Z86" s="30"/>
      <c r="AA86" s="30"/>
      <c r="AB86" s="27"/>
      <c r="AC86" s="30"/>
      <c r="AD86" s="27"/>
      <c r="AE86" s="27"/>
      <c r="AF86" s="27"/>
      <c r="AG86" s="27"/>
      <c r="AH86" s="27"/>
      <c r="AI86" s="30"/>
      <c r="AJ86" s="30"/>
      <c r="AK86" s="30"/>
      <c r="AL86" s="30"/>
      <c r="AM86" s="30"/>
      <c r="AN86" s="30"/>
      <c r="AO86" s="30"/>
      <c r="AP86" s="27"/>
      <c r="AQ86" s="27"/>
      <c r="AR86" s="27"/>
      <c r="AS86" s="30"/>
      <c r="AT86" s="30"/>
      <c r="AU86" s="30"/>
      <c r="AV86" s="30"/>
      <c r="AW86" s="27"/>
      <c r="AX86" s="19"/>
      <c r="AY86" s="19"/>
      <c r="AZ86" s="30"/>
      <c r="BA86" s="30"/>
      <c r="BB86" s="30"/>
      <c r="BC86" s="30"/>
      <c r="BD86" s="32"/>
      <c r="BE86" s="27"/>
      <c r="BF86" s="32"/>
    </row>
    <row r="87" spans="1:58" x14ac:dyDescent="0.3">
      <c r="B87" s="6" t="s">
        <v>116</v>
      </c>
      <c r="C87" s="6" t="s">
        <v>116</v>
      </c>
      <c r="D87" s="6" t="s">
        <v>210</v>
      </c>
      <c r="E87" s="6" t="s">
        <v>202</v>
      </c>
      <c r="G87" s="45"/>
      <c r="H87" s="45"/>
      <c r="I87" s="45"/>
      <c r="J87" s="45"/>
      <c r="K87" s="45"/>
      <c r="L87" s="27"/>
      <c r="M87" s="27"/>
      <c r="N87" s="27"/>
      <c r="O87" s="27"/>
      <c r="P87" s="27"/>
      <c r="Q87" s="30"/>
      <c r="R87" s="30"/>
      <c r="S87" s="30"/>
      <c r="T87" s="27"/>
      <c r="U87" s="27"/>
      <c r="V87" s="167"/>
      <c r="W87" s="167"/>
      <c r="X87" s="30"/>
      <c r="Y87" s="30"/>
      <c r="Z87" s="30"/>
      <c r="AA87" s="30"/>
      <c r="AB87" s="27"/>
      <c r="AC87" s="30"/>
      <c r="AD87" s="27"/>
      <c r="AE87" s="27"/>
      <c r="AF87" s="27"/>
      <c r="AG87" s="27"/>
      <c r="AH87" s="27"/>
      <c r="AI87" s="30"/>
      <c r="AJ87" s="30"/>
      <c r="AK87" s="30"/>
      <c r="AL87" s="30"/>
      <c r="AM87" s="30"/>
      <c r="AN87" s="30"/>
      <c r="AO87" s="30"/>
      <c r="AP87" s="27"/>
      <c r="AQ87" s="27"/>
      <c r="AR87" s="27"/>
      <c r="AS87" s="30"/>
      <c r="AT87" s="30"/>
      <c r="AU87" s="30"/>
      <c r="AV87" s="30"/>
      <c r="AW87" s="27"/>
      <c r="AX87" s="19"/>
      <c r="AY87" s="19"/>
      <c r="AZ87" s="30"/>
      <c r="BA87" s="30"/>
      <c r="BB87" s="30"/>
      <c r="BC87" s="30"/>
      <c r="BD87" s="32"/>
      <c r="BE87" s="27"/>
      <c r="BF87" s="32"/>
    </row>
    <row r="88" spans="1:58" x14ac:dyDescent="0.3">
      <c r="B88" s="6" t="s">
        <v>117</v>
      </c>
      <c r="C88" s="6" t="s">
        <v>117</v>
      </c>
      <c r="D88" s="6" t="s">
        <v>244</v>
      </c>
      <c r="E88" s="6" t="s">
        <v>200</v>
      </c>
      <c r="G88" s="45"/>
      <c r="H88" s="45"/>
      <c r="I88" s="45"/>
      <c r="J88" s="45"/>
      <c r="K88" s="45"/>
      <c r="L88" s="27"/>
      <c r="M88" s="27"/>
      <c r="N88" s="27"/>
      <c r="O88" s="27"/>
      <c r="P88" s="27"/>
      <c r="Q88" s="30"/>
      <c r="R88" s="30"/>
      <c r="S88" s="30"/>
      <c r="T88" s="27"/>
      <c r="U88" s="27"/>
      <c r="V88" s="167"/>
      <c r="W88" s="167"/>
      <c r="X88" s="30"/>
      <c r="Y88" s="30"/>
      <c r="Z88" s="30"/>
      <c r="AA88" s="30"/>
      <c r="AB88" s="27"/>
      <c r="AC88" s="30"/>
      <c r="AD88" s="27"/>
      <c r="AE88" s="27"/>
      <c r="AF88" s="27"/>
      <c r="AG88" s="27"/>
      <c r="AH88" s="27"/>
      <c r="AI88" s="30"/>
      <c r="AJ88" s="30"/>
      <c r="AK88" s="30"/>
      <c r="AL88" s="30"/>
      <c r="AM88" s="30"/>
      <c r="AN88" s="30"/>
      <c r="AO88" s="30"/>
      <c r="AP88" s="27"/>
      <c r="AQ88" s="27"/>
      <c r="AR88" s="27"/>
      <c r="AS88" s="30"/>
      <c r="AT88" s="30"/>
      <c r="AU88" s="30"/>
      <c r="AV88" s="30"/>
      <c r="AW88" s="27"/>
      <c r="AX88" s="19"/>
      <c r="AY88" s="19"/>
      <c r="AZ88" s="30"/>
      <c r="BA88" s="30"/>
      <c r="BB88" s="30"/>
      <c r="BC88" s="30"/>
      <c r="BD88" s="32"/>
      <c r="BE88" s="27"/>
      <c r="BF88" s="32"/>
    </row>
    <row r="89" spans="1:58" x14ac:dyDescent="0.3">
      <c r="B89" s="6" t="s">
        <v>118</v>
      </c>
      <c r="C89" s="6" t="s">
        <v>118</v>
      </c>
      <c r="D89" s="6" t="s">
        <v>268</v>
      </c>
      <c r="E89" s="6" t="s">
        <v>209</v>
      </c>
      <c r="G89" s="45"/>
      <c r="H89" s="45"/>
      <c r="I89" s="45"/>
      <c r="J89" s="45"/>
      <c r="K89" s="45"/>
      <c r="L89" s="27"/>
      <c r="M89" s="27"/>
      <c r="O89" s="27"/>
      <c r="P89" s="27"/>
      <c r="Q89" s="30"/>
      <c r="R89" s="30"/>
      <c r="S89" s="30"/>
      <c r="U89" s="27"/>
      <c r="V89" s="167"/>
      <c r="W89" s="167"/>
      <c r="X89" s="30"/>
      <c r="Y89" s="30"/>
      <c r="Z89" s="30"/>
      <c r="AA89" s="30"/>
      <c r="AB89" s="27"/>
      <c r="AC89" s="30"/>
      <c r="AD89" s="27"/>
      <c r="AE89" s="27"/>
      <c r="AF89" s="27"/>
      <c r="AG89" s="27"/>
      <c r="AH89" s="27"/>
      <c r="AI89" s="30"/>
      <c r="AJ89" s="30"/>
      <c r="AK89" s="30"/>
      <c r="AL89" s="30"/>
      <c r="AM89" s="30"/>
      <c r="AN89" s="30"/>
      <c r="AO89" s="30"/>
      <c r="AQ89" s="27"/>
      <c r="AR89" s="27"/>
      <c r="AS89" s="30"/>
      <c r="AT89" s="30"/>
      <c r="AU89" s="30"/>
      <c r="AW89" s="27"/>
      <c r="AX89" s="19"/>
      <c r="AY89" s="19"/>
      <c r="AZ89" s="30"/>
      <c r="BA89" s="30"/>
      <c r="BB89" s="30"/>
      <c r="BC89" s="30"/>
      <c r="BE89" s="27"/>
      <c r="BF89" s="32"/>
    </row>
    <row r="90" spans="1:58" x14ac:dyDescent="0.3">
      <c r="B90" s="6" t="s">
        <v>119</v>
      </c>
      <c r="C90" s="6" t="s">
        <v>119</v>
      </c>
      <c r="D90" s="6" t="s">
        <v>273</v>
      </c>
      <c r="E90" s="6" t="s">
        <v>200</v>
      </c>
      <c r="G90" s="45"/>
      <c r="H90" s="45"/>
      <c r="I90" s="45"/>
      <c r="J90" s="45"/>
      <c r="K90" s="45"/>
      <c r="L90" s="27"/>
      <c r="M90" s="27"/>
      <c r="O90" s="27"/>
      <c r="P90" s="27"/>
      <c r="Q90" s="30"/>
      <c r="R90" s="30"/>
      <c r="S90" s="30"/>
      <c r="U90" s="27"/>
      <c r="V90" s="167"/>
      <c r="W90" s="167"/>
      <c r="X90" s="30"/>
      <c r="Y90" s="30"/>
      <c r="Z90" s="30"/>
      <c r="AA90" s="30"/>
      <c r="AB90" s="27"/>
      <c r="AC90" s="30"/>
      <c r="AD90" s="27"/>
      <c r="AE90" s="27"/>
      <c r="AF90" s="27"/>
      <c r="AG90" s="27"/>
      <c r="AH90" s="27"/>
      <c r="AI90" s="30"/>
      <c r="AJ90" s="30"/>
      <c r="AK90" s="30"/>
      <c r="AL90" s="30"/>
      <c r="AM90" s="30"/>
      <c r="AN90" s="30"/>
      <c r="AO90" s="30"/>
      <c r="AQ90" s="27"/>
      <c r="AR90" s="27"/>
      <c r="AS90" s="30"/>
      <c r="AT90" s="30"/>
      <c r="AU90" s="30"/>
      <c r="AW90" s="27"/>
      <c r="AX90" s="19"/>
      <c r="AY90" s="19"/>
      <c r="AZ90" s="30"/>
      <c r="BA90" s="30"/>
      <c r="BB90" s="30"/>
      <c r="BC90" s="30"/>
      <c r="BE90" s="27"/>
      <c r="BF90" s="32"/>
    </row>
    <row r="91" spans="1:58" x14ac:dyDescent="0.3">
      <c r="B91" s="6" t="s">
        <v>120</v>
      </c>
      <c r="C91" s="6" t="s">
        <v>120</v>
      </c>
      <c r="D91" s="6" t="s">
        <v>247</v>
      </c>
      <c r="E91" s="6" t="s">
        <v>204</v>
      </c>
      <c r="G91" s="45"/>
      <c r="H91" s="45"/>
      <c r="I91" s="45"/>
      <c r="J91" s="45"/>
      <c r="K91" s="45"/>
      <c r="L91" s="27"/>
      <c r="M91" s="27"/>
      <c r="N91" s="27"/>
      <c r="O91" s="27"/>
      <c r="P91" s="27"/>
      <c r="Q91" s="30"/>
      <c r="R91" s="30"/>
      <c r="S91" s="30"/>
      <c r="T91" s="27"/>
      <c r="U91" s="27"/>
      <c r="V91" s="167"/>
      <c r="W91" s="167"/>
      <c r="X91" s="30"/>
      <c r="Y91" s="30"/>
      <c r="Z91" s="30"/>
      <c r="AA91" s="30"/>
      <c r="AB91" s="27"/>
      <c r="AC91" s="30"/>
      <c r="AD91" s="27"/>
      <c r="AE91" s="27"/>
      <c r="AF91" s="27"/>
      <c r="AG91" s="27"/>
      <c r="AH91" s="27"/>
      <c r="AI91" s="30"/>
      <c r="AJ91" s="30"/>
      <c r="AK91" s="30"/>
      <c r="AL91" s="30"/>
      <c r="AM91" s="30"/>
      <c r="AN91" s="30"/>
      <c r="AO91" s="30"/>
      <c r="AP91" s="27"/>
      <c r="AQ91" s="27"/>
      <c r="AR91" s="27"/>
      <c r="AS91" s="30"/>
      <c r="AT91" s="30"/>
      <c r="AU91" s="30"/>
      <c r="AV91" s="30"/>
      <c r="AW91" s="27"/>
      <c r="AX91" s="19"/>
      <c r="AY91" s="19"/>
      <c r="AZ91" s="30"/>
      <c r="BA91" s="30"/>
      <c r="BB91" s="30"/>
      <c r="BC91" s="30"/>
      <c r="BD91" s="32"/>
      <c r="BE91" s="27"/>
      <c r="BF91" s="32"/>
    </row>
    <row r="92" spans="1:58" x14ac:dyDescent="0.3">
      <c r="B92" s="6" t="s">
        <v>121</v>
      </c>
      <c r="C92" s="6" t="s">
        <v>121</v>
      </c>
      <c r="D92" s="6" t="s">
        <v>258</v>
      </c>
      <c r="E92" s="6" t="s">
        <v>649</v>
      </c>
      <c r="G92" s="45"/>
      <c r="H92" s="45"/>
      <c r="I92" s="45"/>
      <c r="J92" s="45"/>
      <c r="K92" s="45"/>
      <c r="L92" s="27"/>
      <c r="M92" s="27"/>
      <c r="O92" s="27"/>
      <c r="P92" s="27"/>
      <c r="Q92" s="30"/>
      <c r="R92" s="30"/>
      <c r="S92" s="30"/>
      <c r="U92" s="27"/>
      <c r="V92" s="167"/>
      <c r="W92" s="167"/>
      <c r="X92" s="30"/>
      <c r="Y92" s="30"/>
      <c r="Z92" s="30"/>
      <c r="AA92" s="30"/>
      <c r="AB92" s="27"/>
      <c r="AC92" s="30"/>
      <c r="AD92" s="27"/>
      <c r="AE92" s="27"/>
      <c r="AF92" s="27"/>
      <c r="AG92" s="27"/>
      <c r="AH92" s="27"/>
      <c r="AI92" s="30"/>
      <c r="AJ92" s="30"/>
      <c r="AK92" s="30"/>
      <c r="AL92" s="30"/>
      <c r="AM92" s="30"/>
      <c r="AN92" s="30"/>
      <c r="AO92" s="30"/>
      <c r="AQ92" s="27"/>
      <c r="AR92" s="27"/>
      <c r="AS92" s="30"/>
      <c r="AT92" s="30"/>
      <c r="AU92" s="30"/>
      <c r="AW92" s="27"/>
      <c r="AX92" s="19"/>
      <c r="AY92" s="19"/>
      <c r="AZ92" s="30"/>
      <c r="BA92" s="30"/>
      <c r="BB92" s="30"/>
      <c r="BC92" s="30"/>
    </row>
  </sheetData>
  <autoFilter ref="B22:BF81" xr:uid="{D2623C59-D505-4CF0-B598-520299FC0444}">
    <sortState xmlns:xlrd2="http://schemas.microsoft.com/office/spreadsheetml/2017/richdata2" ref="B23:BF81">
      <sortCondition ref="BF22:BF81"/>
    </sortState>
  </autoFilter>
  <conditionalFormatting sqref="BE85:BE91 BE23:BE81">
    <cfRule type="colorScale" priority="1">
      <colorScale>
        <cfvo type="min"/>
        <cfvo type="percentile" val="50"/>
        <cfvo type="max"/>
        <color rgb="FF63BE7B"/>
        <color rgb="FFFCFCFF"/>
        <color rgb="FFF8696B"/>
      </colorScale>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E66BF-496C-4DCE-BA45-8930EE6EC627}">
  <dimension ref="A1:AB11"/>
  <sheetViews>
    <sheetView workbookViewId="0">
      <selection activeCell="B2" sqref="B2:B11"/>
    </sheetView>
  </sheetViews>
  <sheetFormatPr defaultRowHeight="14.4" x14ac:dyDescent="0.3"/>
  <sheetData>
    <row r="1" spans="1:28" x14ac:dyDescent="0.3">
      <c r="A1" s="3" t="s">
        <v>650</v>
      </c>
      <c r="B1" s="3" t="s">
        <v>343</v>
      </c>
      <c r="C1" s="3" t="s">
        <v>652</v>
      </c>
      <c r="D1" s="3" t="s">
        <v>758</v>
      </c>
      <c r="E1" s="3" t="s">
        <v>759</v>
      </c>
      <c r="F1" s="3" t="s">
        <v>653</v>
      </c>
      <c r="G1" s="3" t="s">
        <v>654</v>
      </c>
      <c r="H1" s="3" t="s">
        <v>655</v>
      </c>
      <c r="I1" s="3" t="s">
        <v>656</v>
      </c>
      <c r="J1" s="3" t="s">
        <v>657</v>
      </c>
      <c r="K1" s="3" t="s">
        <v>658</v>
      </c>
      <c r="L1" s="3" t="s">
        <v>659</v>
      </c>
      <c r="M1" s="3" t="s">
        <v>660</v>
      </c>
      <c r="N1" s="3" t="s">
        <v>661</v>
      </c>
      <c r="O1" s="3" t="s">
        <v>662</v>
      </c>
      <c r="P1" s="3" t="s">
        <v>663</v>
      </c>
      <c r="Q1" s="3" t="s">
        <v>664</v>
      </c>
      <c r="R1" s="3" t="s">
        <v>665</v>
      </c>
      <c r="S1" s="3" t="s">
        <v>666</v>
      </c>
      <c r="T1" s="3" t="s">
        <v>667</v>
      </c>
      <c r="U1" s="3" t="s">
        <v>668</v>
      </c>
      <c r="V1" s="3" t="s">
        <v>669</v>
      </c>
      <c r="W1" s="3" t="s">
        <v>670</v>
      </c>
      <c r="X1" s="3" t="s">
        <v>671</v>
      </c>
      <c r="Y1" s="3" t="s">
        <v>672</v>
      </c>
      <c r="Z1" s="3" t="s">
        <v>673</v>
      </c>
      <c r="AA1" s="3" t="s">
        <v>674</v>
      </c>
      <c r="AB1" s="3" t="s">
        <v>675</v>
      </c>
    </row>
    <row r="2" spans="1:28" x14ac:dyDescent="0.3">
      <c r="A2" s="1">
        <v>1</v>
      </c>
      <c r="B2" s="2" t="s">
        <v>347</v>
      </c>
      <c r="C2" s="2">
        <v>0.180526378579</v>
      </c>
      <c r="D2" s="2">
        <v>0.16766882616600001</v>
      </c>
      <c r="E2" s="1">
        <v>139</v>
      </c>
      <c r="F2" s="2">
        <v>19.77571936377678</v>
      </c>
      <c r="G2" s="2">
        <v>37.948404381051802</v>
      </c>
      <c r="H2" s="2">
        <v>3.6132005298762508</v>
      </c>
      <c r="I2" s="2">
        <v>25.619583037521149</v>
      </c>
      <c r="J2" s="2">
        <v>4.366622752194667</v>
      </c>
      <c r="K2" s="2">
        <v>20.821070836435069</v>
      </c>
      <c r="L2" s="2">
        <v>0.84781556427037563</v>
      </c>
      <c r="M2" s="2">
        <v>0.9027851443996745</v>
      </c>
      <c r="N2" s="2">
        <v>0.1028220001295265</v>
      </c>
      <c r="O2" s="2">
        <v>0.11837936712741851</v>
      </c>
      <c r="P2" s="2">
        <v>8.6241096372149801</v>
      </c>
      <c r="Q2" s="2">
        <v>6.3066743156830807E-2</v>
      </c>
      <c r="R2" s="2">
        <v>0.20032789214515129</v>
      </c>
      <c r="S2" s="2">
        <v>6.7787728997669452E-2</v>
      </c>
      <c r="T2" s="2">
        <v>8.2435729769222185E-2</v>
      </c>
      <c r="U2" s="2">
        <v>7.0274234372198858E-3</v>
      </c>
      <c r="V2" s="2">
        <v>4.3077010035266143E-2</v>
      </c>
      <c r="W2" s="2">
        <v>16884.063007100056</v>
      </c>
      <c r="X2" s="2">
        <v>4490187.7093273224</v>
      </c>
      <c r="Y2" s="2">
        <v>0.28455895185470581</v>
      </c>
      <c r="Z2" s="2">
        <v>0.95762020349502563</v>
      </c>
      <c r="AA2" s="2">
        <v>0.71350300312042236</v>
      </c>
      <c r="AB2" s="2">
        <v>15951</v>
      </c>
    </row>
    <row r="3" spans="1:28" x14ac:dyDescent="0.3">
      <c r="A3" s="1">
        <v>2</v>
      </c>
      <c r="B3" s="2" t="s">
        <v>353</v>
      </c>
      <c r="C3" s="2">
        <v>0.14695928559499999</v>
      </c>
      <c r="D3" s="2">
        <v>0.14695928559499999</v>
      </c>
      <c r="E3" s="1">
        <v>138</v>
      </c>
      <c r="F3" s="2">
        <v>17.420580207932929</v>
      </c>
      <c r="G3" s="2">
        <v>34.711342799474352</v>
      </c>
      <c r="H3" s="2">
        <v>-1.1239929484946469</v>
      </c>
      <c r="I3" s="2">
        <v>27.993487373615071</v>
      </c>
      <c r="J3" s="2">
        <v>3.224935217527487</v>
      </c>
      <c r="K3" s="2">
        <v>17.960828100229339</v>
      </c>
      <c r="L3" s="2">
        <v>0.78899732253914079</v>
      </c>
      <c r="M3" s="2">
        <v>0.89509709424818273</v>
      </c>
      <c r="N3" s="2">
        <v>7.073104828577019E-2</v>
      </c>
      <c r="O3" s="2">
        <v>6.7538527736281134E-2</v>
      </c>
      <c r="P3" s="2">
        <v>29.920918397654891</v>
      </c>
      <c r="Q3" s="2">
        <v>0.1983860215441845</v>
      </c>
      <c r="R3" s="2">
        <v>0.12661490964237809</v>
      </c>
      <c r="S3" s="2">
        <v>2.9887282893682879E-2</v>
      </c>
      <c r="T3" s="2">
        <v>4.2615155854394168E-2</v>
      </c>
      <c r="U3" s="2">
        <v>1.3185767988309661E-2</v>
      </c>
      <c r="V3" s="2">
        <v>4.092670282341606E-2</v>
      </c>
      <c r="W3" s="2">
        <v>14743.064908509978</v>
      </c>
      <c r="X3" s="2">
        <v>5935812.5449260585</v>
      </c>
      <c r="Y3" s="2">
        <v>0.22822658717632294</v>
      </c>
      <c r="Z3" s="2">
        <v>0.87402278184890747</v>
      </c>
      <c r="AA3" s="2">
        <v>0.61493188142776489</v>
      </c>
      <c r="AB3" s="2">
        <v>14582</v>
      </c>
    </row>
    <row r="4" spans="1:28" x14ac:dyDescent="0.3">
      <c r="A4" s="1">
        <v>3</v>
      </c>
      <c r="B4" s="2" t="s">
        <v>344</v>
      </c>
      <c r="C4" s="2">
        <v>7.8911567021200002E-2</v>
      </c>
      <c r="D4" s="2">
        <v>7.8855581716599996E-2</v>
      </c>
      <c r="E4" s="1">
        <v>137</v>
      </c>
      <c r="F4" s="2">
        <v>20.84500276956555</v>
      </c>
      <c r="G4" s="2">
        <v>41.765137042084859</v>
      </c>
      <c r="H4" s="2">
        <v>5.3809958591801657</v>
      </c>
      <c r="I4" s="2">
        <v>40.756715254194333</v>
      </c>
      <c r="J4" s="2">
        <v>8.1788479552687896</v>
      </c>
      <c r="K4" s="2">
        <v>30.90314919418697</v>
      </c>
      <c r="L4" s="2">
        <v>0.60290844911027031</v>
      </c>
      <c r="M4" s="2">
        <v>0.85318731095252021</v>
      </c>
      <c r="N4" s="2">
        <v>4.4884606468320528E-4</v>
      </c>
      <c r="O4" s="2">
        <v>5.3546265974422963E-4</v>
      </c>
      <c r="P4" s="2">
        <v>17.750501271074441</v>
      </c>
      <c r="Q4" s="2">
        <v>0.18421996870909149</v>
      </c>
      <c r="R4" s="2">
        <v>0.35176185868001703</v>
      </c>
      <c r="S4" s="2">
        <v>5.6218211429813397E-2</v>
      </c>
      <c r="T4" s="2">
        <v>0.15662761080195531</v>
      </c>
      <c r="U4" s="2">
        <v>1.7372974683069111E-2</v>
      </c>
      <c r="V4" s="2">
        <v>0.1215430618292532</v>
      </c>
      <c r="W4" s="2">
        <v>8092.3179334136894</v>
      </c>
      <c r="X4" s="2">
        <v>2750982.3797968617</v>
      </c>
      <c r="Y4" s="2">
        <v>0.28502213954925537</v>
      </c>
      <c r="Z4" s="2">
        <v>0.96926909685134888</v>
      </c>
      <c r="AA4" s="2">
        <v>0.73106646537780762</v>
      </c>
      <c r="AB4" s="2">
        <v>14448</v>
      </c>
    </row>
    <row r="5" spans="1:28" x14ac:dyDescent="0.3">
      <c r="A5" s="1">
        <v>4</v>
      </c>
      <c r="B5" s="2" t="s">
        <v>345</v>
      </c>
      <c r="C5" s="2">
        <v>0.13334339739100001</v>
      </c>
      <c r="D5" s="2">
        <v>0.13334339739100001</v>
      </c>
      <c r="E5" s="1">
        <v>136</v>
      </c>
      <c r="F5" s="2">
        <v>20.481443012506961</v>
      </c>
      <c r="G5" s="2">
        <v>36.676317809220237</v>
      </c>
      <c r="H5" s="2">
        <v>6.6985249170121772</v>
      </c>
      <c r="I5" s="2">
        <v>28.693574855621129</v>
      </c>
      <c r="J5" s="2">
        <v>6.1109490459527596</v>
      </c>
      <c r="K5" s="2">
        <v>22.073206078600769</v>
      </c>
      <c r="L5" s="2">
        <v>0.88114142133966766</v>
      </c>
      <c r="M5" s="2">
        <v>0.89247067953780801</v>
      </c>
      <c r="N5" s="2">
        <v>2.937449337129279E-2</v>
      </c>
      <c r="O5" s="2">
        <v>3.1901629053986608E-2</v>
      </c>
      <c r="P5" s="2">
        <v>20.032577231437418</v>
      </c>
      <c r="Q5" s="2">
        <v>0.15094526318966861</v>
      </c>
      <c r="R5" s="2">
        <v>0.2590646984271478</v>
      </c>
      <c r="S5" s="2">
        <v>4.7519956791073473E-2</v>
      </c>
      <c r="T5" s="2">
        <v>0.11220645121427671</v>
      </c>
      <c r="U5" s="2">
        <v>1.497840274484563E-2</v>
      </c>
      <c r="V5" s="2">
        <v>8.4359887536080008E-2</v>
      </c>
      <c r="W5" s="2">
        <v>13303.029306955988</v>
      </c>
      <c r="X5" s="2">
        <v>3823069.8384616892</v>
      </c>
      <c r="Y5" s="2">
        <v>0.27035439014434814</v>
      </c>
      <c r="Z5" s="2">
        <v>0.91972565650939941</v>
      </c>
      <c r="AA5" s="2">
        <v>0.65889495611190796</v>
      </c>
      <c r="AB5" s="2">
        <v>15746</v>
      </c>
    </row>
    <row r="6" spans="1:28" x14ac:dyDescent="0.3">
      <c r="A6" s="1">
        <v>5</v>
      </c>
      <c r="B6" s="2" t="s">
        <v>352</v>
      </c>
      <c r="C6" s="2">
        <v>0.14294728573900001</v>
      </c>
      <c r="D6" s="2">
        <v>0.14294728573900001</v>
      </c>
      <c r="E6" s="1">
        <v>135</v>
      </c>
      <c r="F6" s="2">
        <v>17.811585405874201</v>
      </c>
      <c r="G6" s="2">
        <v>32.273592324259518</v>
      </c>
      <c r="H6" s="2">
        <v>-3.0723915584677961</v>
      </c>
      <c r="I6" s="2">
        <v>13.884143821101461</v>
      </c>
      <c r="J6" s="2">
        <v>2.2129612919913679</v>
      </c>
      <c r="K6" s="2">
        <v>10.57506240488285</v>
      </c>
      <c r="L6" s="2">
        <v>0.79217858712658207</v>
      </c>
      <c r="M6" s="2">
        <v>0.77743487708428438</v>
      </c>
      <c r="N6" s="2">
        <v>5.8947199822305312E-5</v>
      </c>
      <c r="O6" s="2">
        <v>1.1167935817933191E-3</v>
      </c>
      <c r="P6" s="2">
        <v>21.798302311615831</v>
      </c>
      <c r="Q6" s="2">
        <v>0.1928003949049911</v>
      </c>
      <c r="R6" s="2">
        <v>6.4516238861714981E-2</v>
      </c>
      <c r="S6" s="2">
        <v>1.42357614942113E-2</v>
      </c>
      <c r="T6" s="2">
        <v>1.8337867116525158E-2</v>
      </c>
      <c r="U6" s="2">
        <v>1.4498817553664551E-2</v>
      </c>
      <c r="V6" s="2">
        <v>1.7443792687226119E-2</v>
      </c>
      <c r="W6" s="2">
        <v>13509.094464101347</v>
      </c>
      <c r="X6" s="2">
        <v>5859766.0544423098</v>
      </c>
      <c r="Y6" s="2">
        <v>0.26110997796058655</v>
      </c>
      <c r="Z6" s="2">
        <v>0.9043765664100647</v>
      </c>
      <c r="AA6" s="2">
        <v>0.50346511602401733</v>
      </c>
      <c r="AB6" s="2">
        <v>14829</v>
      </c>
    </row>
    <row r="7" spans="1:28" x14ac:dyDescent="0.3">
      <c r="A7" s="1">
        <v>6</v>
      </c>
      <c r="B7" s="2" t="s">
        <v>351</v>
      </c>
      <c r="C7" s="2">
        <v>0.14453639623199999</v>
      </c>
      <c r="D7" s="2">
        <v>0.105476863802</v>
      </c>
      <c r="E7" s="1">
        <v>134</v>
      </c>
      <c r="F7" s="2">
        <v>17.261306550473918</v>
      </c>
      <c r="G7" s="2">
        <v>26.80793598064081</v>
      </c>
      <c r="H7" s="2">
        <v>1.230970485100745</v>
      </c>
      <c r="I7" s="2">
        <v>24.78855324304222</v>
      </c>
      <c r="J7" s="2">
        <v>2.697644669812981</v>
      </c>
      <c r="K7" s="2">
        <v>8.794746501449767</v>
      </c>
      <c r="L7" s="2">
        <v>0.68804371708271073</v>
      </c>
      <c r="M7" s="2">
        <v>0.72391599720879185</v>
      </c>
      <c r="N7" s="2">
        <v>4.4880258147087432E-2</v>
      </c>
      <c r="O7" s="2">
        <v>0.1196141788224835</v>
      </c>
      <c r="P7" s="2">
        <v>29.78362128064278</v>
      </c>
      <c r="Q7" s="2">
        <v>0.20622770620603659</v>
      </c>
      <c r="R7" s="2">
        <v>8.3175659387191292E-2</v>
      </c>
      <c r="S7" s="2">
        <v>1.1506991398948341E-2</v>
      </c>
      <c r="T7" s="2">
        <v>5.1691824197758883E-2</v>
      </c>
      <c r="U7" s="2">
        <v>2.9527333824459082E-3</v>
      </c>
      <c r="V7" s="2">
        <v>1.7024110305381791E-2</v>
      </c>
      <c r="W7" s="2">
        <v>10061.042330973991</v>
      </c>
      <c r="X7" s="2">
        <v>4840782.0517198583</v>
      </c>
      <c r="Y7" s="2">
        <v>0.21745088696479797</v>
      </c>
      <c r="Z7" s="2">
        <v>0.63466686010360718</v>
      </c>
      <c r="AA7" s="2">
        <v>0.54086798429489136</v>
      </c>
      <c r="AB7" s="2">
        <v>15323</v>
      </c>
    </row>
    <row r="8" spans="1:28" x14ac:dyDescent="0.3">
      <c r="A8" s="1">
        <v>7</v>
      </c>
      <c r="B8" s="2" t="s">
        <v>346</v>
      </c>
      <c r="C8" s="2">
        <v>7.6509121976900005E-2</v>
      </c>
      <c r="D8" s="2">
        <v>7.6509121976900005E-2</v>
      </c>
      <c r="E8" s="1">
        <v>133</v>
      </c>
      <c r="F8" s="2">
        <v>18.217011731999261</v>
      </c>
      <c r="G8" s="2">
        <v>31.14405922322463</v>
      </c>
      <c r="H8" s="2">
        <v>5.6058798620485106</v>
      </c>
      <c r="I8" s="2">
        <v>29.866872532344761</v>
      </c>
      <c r="J8" s="2">
        <v>3.3037057737698081</v>
      </c>
      <c r="K8" s="2">
        <v>16.025056890511749</v>
      </c>
      <c r="L8" s="2">
        <v>0.69045720071031857</v>
      </c>
      <c r="M8" s="2">
        <v>0.68298731908671817</v>
      </c>
      <c r="N8" s="2">
        <v>4.2899833430257491E-3</v>
      </c>
      <c r="O8" s="2">
        <v>7.1944141397940311E-3</v>
      </c>
      <c r="P8" s="2">
        <v>8.751864838302259</v>
      </c>
      <c r="Q8" s="2">
        <v>3.9615683455133902E-2</v>
      </c>
      <c r="R8" s="2">
        <v>5.671362142941426E-2</v>
      </c>
      <c r="S8" s="2">
        <v>9.7154293968899855E-3</v>
      </c>
      <c r="T8" s="2">
        <v>2.7591002228104001E-2</v>
      </c>
      <c r="U8" s="2">
        <v>7.0479155529564656E-4</v>
      </c>
      <c r="V8" s="2">
        <v>1.8702398216386171E-2</v>
      </c>
      <c r="W8" s="2">
        <v>7475.0496113409599</v>
      </c>
      <c r="X8" s="2">
        <v>2543139.1638052748</v>
      </c>
      <c r="Y8" s="2">
        <v>0.23499934375286102</v>
      </c>
      <c r="Z8" s="2">
        <v>0.83278387784957886</v>
      </c>
      <c r="AA8" s="2">
        <v>0.58618831634521484</v>
      </c>
      <c r="AB8" s="2">
        <v>15166</v>
      </c>
    </row>
    <row r="9" spans="1:28" x14ac:dyDescent="0.3">
      <c r="A9" s="1">
        <v>8</v>
      </c>
      <c r="B9" s="2" t="s">
        <v>349</v>
      </c>
      <c r="C9" s="2">
        <v>8.4723647623399997E-2</v>
      </c>
      <c r="D9" s="2">
        <v>8.4723647623399997E-2</v>
      </c>
      <c r="E9" s="1">
        <v>132</v>
      </c>
      <c r="F9" s="2">
        <v>17.590799162424609</v>
      </c>
      <c r="G9" s="2">
        <v>32.522271199402319</v>
      </c>
      <c r="H9" s="2">
        <v>2.8105221259945909</v>
      </c>
      <c r="I9" s="2">
        <v>25.791615419330629</v>
      </c>
      <c r="J9" s="2">
        <v>4.5274044142411141</v>
      </c>
      <c r="K9" s="2">
        <v>17.677264037016212</v>
      </c>
      <c r="L9" s="2">
        <v>0.78506700404439345</v>
      </c>
      <c r="M9" s="2">
        <v>0.86201029094127302</v>
      </c>
      <c r="N9" s="2">
        <v>0.18306002968803739</v>
      </c>
      <c r="O9" s="2">
        <v>0.26764112525549538</v>
      </c>
      <c r="P9" s="2">
        <v>21.177110728437661</v>
      </c>
      <c r="Q9" s="2">
        <v>0.1412734377963922</v>
      </c>
      <c r="R9" s="2">
        <v>0.2193469948426601</v>
      </c>
      <c r="S9" s="2">
        <v>2.5624575767124218E-2</v>
      </c>
      <c r="T9" s="2">
        <v>8.4911462561737469E-2</v>
      </c>
      <c r="U9" s="2">
        <v>2.5418140006132909E-2</v>
      </c>
      <c r="V9" s="2">
        <v>8.3392816391917104E-2</v>
      </c>
      <c r="W9" s="2">
        <v>8515.2024620349021</v>
      </c>
      <c r="X9" s="2">
        <v>2342444.1027090359</v>
      </c>
      <c r="Y9" s="2">
        <v>0.24107569456100464</v>
      </c>
      <c r="Z9" s="2">
        <v>0.86997473239898682</v>
      </c>
      <c r="AA9" s="2">
        <v>0.61267733573913574</v>
      </c>
      <c r="AB9" s="2">
        <v>14651</v>
      </c>
    </row>
    <row r="10" spans="1:28" x14ac:dyDescent="0.3">
      <c r="A10" s="1">
        <v>9</v>
      </c>
      <c r="B10" s="2" t="s">
        <v>348</v>
      </c>
      <c r="C10" s="2">
        <v>0.183872184292</v>
      </c>
      <c r="D10" s="2">
        <v>0.17761129673699999</v>
      </c>
      <c r="E10" s="1">
        <v>131</v>
      </c>
      <c r="F10" s="2">
        <v>20.814853602370949</v>
      </c>
      <c r="G10" s="2">
        <v>38.239063742071373</v>
      </c>
      <c r="H10" s="2">
        <v>5.700280465627352</v>
      </c>
      <c r="I10" s="2">
        <v>39.781614504105193</v>
      </c>
      <c r="J10" s="2">
        <v>9.4535599758178819</v>
      </c>
      <c r="K10" s="2">
        <v>32.607971130630638</v>
      </c>
      <c r="L10" s="2">
        <v>0.86575793146590319</v>
      </c>
      <c r="M10" s="2">
        <v>0.87452874836998584</v>
      </c>
      <c r="N10" s="2">
        <v>0.24100309610133111</v>
      </c>
      <c r="O10" s="2">
        <v>0.19674732210767201</v>
      </c>
      <c r="P10" s="2">
        <v>30.744477092285649</v>
      </c>
      <c r="Q10" s="2">
        <v>0.32985953221912701</v>
      </c>
      <c r="R10" s="2">
        <v>0.37118138864365352</v>
      </c>
      <c r="S10" s="2">
        <v>4.028194611065334E-2</v>
      </c>
      <c r="T10" s="2">
        <v>0.1644989574149891</v>
      </c>
      <c r="U10" s="2">
        <v>3.4334342390516429E-2</v>
      </c>
      <c r="V10" s="2">
        <v>0.13206614243153231</v>
      </c>
      <c r="W10" s="2">
        <v>17390.518044953231</v>
      </c>
      <c r="X10" s="2">
        <v>5227553.2761371247</v>
      </c>
      <c r="Y10" s="2">
        <v>0.25224483013153076</v>
      </c>
      <c r="Z10" s="2">
        <v>0.90595656633377075</v>
      </c>
      <c r="AA10" s="2">
        <v>0.77367711067199707</v>
      </c>
      <c r="AB10" s="2">
        <v>14589</v>
      </c>
    </row>
    <row r="11" spans="1:28" x14ac:dyDescent="0.3">
      <c r="A11" s="1">
        <v>10</v>
      </c>
      <c r="B11" s="2" t="s">
        <v>350</v>
      </c>
      <c r="C11" s="2">
        <v>0.167275843704</v>
      </c>
      <c r="D11" s="2">
        <v>0.16580337217999999</v>
      </c>
      <c r="E11" s="1">
        <v>130</v>
      </c>
      <c r="F11" s="2">
        <v>17.397344876943901</v>
      </c>
      <c r="G11" s="2">
        <v>29.208153992934161</v>
      </c>
      <c r="H11" s="2">
        <v>3.984706871381702</v>
      </c>
      <c r="I11" s="2">
        <v>24.565662054128548</v>
      </c>
      <c r="J11" s="2">
        <v>2.878225527433143</v>
      </c>
      <c r="K11" s="2">
        <v>17.951208585749811</v>
      </c>
      <c r="L11" s="2">
        <v>0.85546458691621752</v>
      </c>
      <c r="M11" s="2">
        <v>0.85041626818908889</v>
      </c>
      <c r="N11" s="2">
        <v>0.1738384088600417</v>
      </c>
      <c r="O11" s="2">
        <v>0.29064368527987999</v>
      </c>
      <c r="P11" s="2">
        <v>37.568252289370783</v>
      </c>
      <c r="Q11" s="2">
        <v>0.2067462561090993</v>
      </c>
      <c r="R11" s="2">
        <v>0.2325560490613244</v>
      </c>
      <c r="S11" s="2">
        <v>5.3883379977740661E-2</v>
      </c>
      <c r="T11" s="2">
        <v>9.141921880344539E-2</v>
      </c>
      <c r="U11" s="2">
        <v>3.0517953562228781E-2</v>
      </c>
      <c r="V11" s="2">
        <v>5.6735496321052653E-2</v>
      </c>
      <c r="W11" s="2">
        <v>16178.400438315617</v>
      </c>
      <c r="X11" s="2">
        <v>4409704.7927778559</v>
      </c>
      <c r="Y11" s="2">
        <v>0.24185574054718018</v>
      </c>
      <c r="Z11" s="2">
        <v>0.72461903095245361</v>
      </c>
      <c r="AA11" s="2">
        <v>0.56067883968353271</v>
      </c>
      <c r="AB11" s="2">
        <v>14765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B2874-9ACD-4C26-A080-5D8943C1910A}">
  <dimension ref="A1:AP36"/>
  <sheetViews>
    <sheetView showGridLines="0" topLeftCell="A14" workbookViewId="0">
      <selection activeCell="F37" sqref="F37"/>
    </sheetView>
  </sheetViews>
  <sheetFormatPr defaultRowHeight="13.8" x14ac:dyDescent="0.3"/>
  <cols>
    <col min="1" max="1" width="8.88671875" style="6"/>
    <col min="2" max="2" width="20.21875" style="6" customWidth="1"/>
    <col min="3" max="3" width="1.44140625" style="6" customWidth="1"/>
    <col min="4" max="6" width="10.44140625" style="6" customWidth="1"/>
    <col min="7" max="8" width="10.44140625" style="6" hidden="1" customWidth="1"/>
    <col min="9" max="9" width="8.88671875" style="6" hidden="1" customWidth="1"/>
    <col min="10" max="10" width="8.77734375" style="6"/>
    <col min="11" max="11" width="1.44140625" style="6" customWidth="1"/>
    <col min="12" max="13" width="8.77734375" style="6"/>
    <col min="14" max="14" width="11.5546875" style="6" customWidth="1"/>
    <col min="15" max="15" width="11.21875" style="6" bestFit="1" customWidth="1"/>
    <col min="16" max="16" width="8.77734375" style="6"/>
    <col min="17" max="17" width="10.21875" style="6" customWidth="1"/>
    <col min="18" max="23" width="8.77734375" style="6" hidden="1" customWidth="1"/>
    <col min="24" max="24" width="8.77734375" style="6"/>
    <col min="25" max="25" width="1.21875" style="6" customWidth="1"/>
    <col min="26" max="26" width="8.77734375" style="6"/>
    <col min="27" max="27" width="11.44140625" style="6" customWidth="1"/>
    <col min="28" max="29" width="11.44140625" style="6" hidden="1" customWidth="1"/>
    <col min="30" max="30" width="8.77734375" style="6"/>
    <col min="31" max="31" width="1.5546875" style="6" customWidth="1"/>
    <col min="32" max="32" width="8.77734375" style="6"/>
    <col min="33" max="37" width="8.88671875" style="6" hidden="1" customWidth="1"/>
    <col min="38" max="38" width="8.77734375" style="6"/>
    <col min="39" max="40" width="1.44140625" style="6" customWidth="1"/>
    <col min="41" max="42" width="8.77734375" style="6"/>
    <col min="43" max="16384" width="8.88671875" style="6"/>
  </cols>
  <sheetData>
    <row r="1" spans="1:42" ht="15.6" x14ac:dyDescent="0.3">
      <c r="A1" s="165" t="s">
        <v>780</v>
      </c>
    </row>
    <row r="2" spans="1:42" x14ac:dyDescent="0.3">
      <c r="B2" s="7" t="s">
        <v>775</v>
      </c>
    </row>
    <row r="3" spans="1:42" x14ac:dyDescent="0.3">
      <c r="B3" s="159" t="s">
        <v>776</v>
      </c>
    </row>
    <row r="4" spans="1:42" x14ac:dyDescent="0.3">
      <c r="B4" s="159" t="s">
        <v>777</v>
      </c>
    </row>
    <row r="5" spans="1:42" x14ac:dyDescent="0.3">
      <c r="B5" s="159" t="s">
        <v>778</v>
      </c>
    </row>
    <row r="6" spans="1:42" x14ac:dyDescent="0.3">
      <c r="B6" s="159" t="s">
        <v>779</v>
      </c>
    </row>
    <row r="7" spans="1:42" x14ac:dyDescent="0.3">
      <c r="B7" s="60" t="s">
        <v>771</v>
      </c>
    </row>
    <row r="8" spans="1:42" x14ac:dyDescent="0.3">
      <c r="B8" s="159" t="s">
        <v>774</v>
      </c>
    </row>
    <row r="9" spans="1:42" x14ac:dyDescent="0.3">
      <c r="B9" s="7" t="s">
        <v>772</v>
      </c>
    </row>
    <row r="10" spans="1:42" x14ac:dyDescent="0.3">
      <c r="B10" s="159" t="s">
        <v>773</v>
      </c>
    </row>
    <row r="13" spans="1:42" ht="14.4" thickBot="1" x14ac:dyDescent="0.35">
      <c r="D13" s="5" t="s">
        <v>2</v>
      </c>
      <c r="E13" s="5"/>
      <c r="F13" s="5"/>
      <c r="G13" s="5"/>
      <c r="H13" s="5"/>
      <c r="I13" s="5"/>
      <c r="J13" s="5"/>
      <c r="K13" s="7"/>
      <c r="L13" s="5" t="s">
        <v>3</v>
      </c>
      <c r="M13" s="5"/>
      <c r="N13" s="5"/>
      <c r="O13" s="5"/>
      <c r="P13" s="5"/>
      <c r="Q13" s="5"/>
      <c r="R13" s="5"/>
      <c r="S13" s="5"/>
      <c r="T13" s="5"/>
      <c r="U13" s="5"/>
      <c r="V13" s="5"/>
      <c r="W13" s="5"/>
      <c r="X13" s="5"/>
      <c r="Y13" s="7"/>
      <c r="Z13" s="5" t="s">
        <v>4</v>
      </c>
      <c r="AA13" s="5"/>
      <c r="AB13" s="5"/>
      <c r="AC13" s="5"/>
      <c r="AD13" s="5"/>
      <c r="AE13" s="7"/>
      <c r="AF13" s="5" t="s">
        <v>5</v>
      </c>
      <c r="AG13" s="5"/>
      <c r="AH13" s="5"/>
      <c r="AI13" s="5"/>
      <c r="AJ13" s="5"/>
      <c r="AK13" s="5"/>
      <c r="AL13" s="5"/>
      <c r="AM13" s="7"/>
      <c r="AO13" s="7" t="s">
        <v>6</v>
      </c>
      <c r="AP13" s="7" t="s">
        <v>6</v>
      </c>
    </row>
    <row r="14" spans="1:42" ht="55.2" x14ac:dyDescent="0.3">
      <c r="C14" s="9"/>
      <c r="D14" s="8" t="s">
        <v>18</v>
      </c>
      <c r="E14" s="8" t="s">
        <v>19</v>
      </c>
      <c r="F14" s="8" t="s">
        <v>20</v>
      </c>
      <c r="G14" s="8" t="s">
        <v>15</v>
      </c>
      <c r="H14" s="8" t="s">
        <v>21</v>
      </c>
      <c r="I14" s="8" t="s">
        <v>22</v>
      </c>
      <c r="J14" s="8" t="s">
        <v>17</v>
      </c>
      <c r="K14" s="9"/>
      <c r="L14" s="8" t="s">
        <v>23</v>
      </c>
      <c r="M14" s="8" t="s">
        <v>24</v>
      </c>
      <c r="N14" s="8" t="s">
        <v>25</v>
      </c>
      <c r="O14" s="8" t="s">
        <v>26</v>
      </c>
      <c r="P14" s="8" t="s">
        <v>27</v>
      </c>
      <c r="Q14" s="8" t="s">
        <v>28</v>
      </c>
      <c r="R14" s="8" t="s">
        <v>23</v>
      </c>
      <c r="S14" s="8" t="s">
        <v>24</v>
      </c>
      <c r="T14" s="8" t="s">
        <v>25</v>
      </c>
      <c r="U14" s="8" t="s">
        <v>26</v>
      </c>
      <c r="V14" s="8" t="s">
        <v>27</v>
      </c>
      <c r="W14" s="8" t="s">
        <v>28</v>
      </c>
      <c r="X14" s="8" t="s">
        <v>17</v>
      </c>
      <c r="Y14" s="8"/>
      <c r="Z14" s="8" t="s">
        <v>35</v>
      </c>
      <c r="AA14" s="8" t="s">
        <v>36</v>
      </c>
      <c r="AB14" s="8" t="s">
        <v>37</v>
      </c>
      <c r="AC14" s="8" t="s">
        <v>38</v>
      </c>
      <c r="AD14" s="8" t="s">
        <v>17</v>
      </c>
      <c r="AE14" s="8"/>
      <c r="AF14" s="8" t="s">
        <v>39</v>
      </c>
      <c r="AG14" s="8" t="s">
        <v>40</v>
      </c>
      <c r="AH14" s="8" t="s">
        <v>41</v>
      </c>
      <c r="AI14" s="8" t="s">
        <v>42</v>
      </c>
      <c r="AJ14" s="8" t="s">
        <v>43</v>
      </c>
      <c r="AK14" s="8" t="s">
        <v>44</v>
      </c>
      <c r="AL14" s="8" t="s">
        <v>17</v>
      </c>
      <c r="AM14" s="8"/>
      <c r="AN14" s="9"/>
      <c r="AO14" s="10" t="s">
        <v>45</v>
      </c>
      <c r="AP14" s="9" t="s">
        <v>46</v>
      </c>
    </row>
    <row r="15" spans="1:42" x14ac:dyDescent="0.3">
      <c r="C15" s="14"/>
      <c r="D15" s="12">
        <f>D20*$J15</f>
        <v>0.33</v>
      </c>
      <c r="E15" s="12">
        <f t="shared" ref="E15:F15" si="0">E20*$J15</f>
        <v>0.33</v>
      </c>
      <c r="F15" s="12">
        <f t="shared" si="0"/>
        <v>0.33</v>
      </c>
      <c r="G15" s="13"/>
      <c r="H15" s="13"/>
      <c r="I15" s="13"/>
      <c r="J15" s="38">
        <v>1</v>
      </c>
      <c r="K15" s="14"/>
      <c r="L15" s="35">
        <f>L20*$X15</f>
        <v>0</v>
      </c>
      <c r="M15" s="35">
        <f>M20*$X15</f>
        <v>0.2</v>
      </c>
      <c r="N15" s="35">
        <f>N20*$X15</f>
        <v>0.2</v>
      </c>
      <c r="O15" s="35">
        <f>O20*$X15</f>
        <v>0.2</v>
      </c>
      <c r="P15" s="35">
        <f t="shared" ref="P15:Q15" si="1">P20*$X15</f>
        <v>0.2</v>
      </c>
      <c r="Q15" s="35">
        <f t="shared" si="1"/>
        <v>0.2</v>
      </c>
      <c r="R15" s="13"/>
      <c r="S15" s="13"/>
      <c r="T15" s="13"/>
      <c r="U15" s="13"/>
      <c r="V15" s="13"/>
      <c r="W15" s="13"/>
      <c r="X15" s="38">
        <v>1</v>
      </c>
      <c r="Y15" s="14"/>
      <c r="Z15" s="12">
        <f>Z20*AD15</f>
        <v>0.5</v>
      </c>
      <c r="AA15" s="12">
        <f>AA20*AD15</f>
        <v>0.5</v>
      </c>
      <c r="AB15" s="13"/>
      <c r="AC15" s="13"/>
      <c r="AD15" s="38">
        <v>1</v>
      </c>
      <c r="AE15" s="14"/>
      <c r="AF15" s="12">
        <f>AF20*$AL$15</f>
        <v>1</v>
      </c>
      <c r="AG15" s="12">
        <f>AG20*$AL$15</f>
        <v>0</v>
      </c>
      <c r="AH15" s="12">
        <f>AH20*$AL$15</f>
        <v>0</v>
      </c>
      <c r="AI15" s="13"/>
      <c r="AJ15" s="13"/>
      <c r="AK15" s="13"/>
      <c r="AL15" s="38">
        <v>1</v>
      </c>
      <c r="AM15" s="15"/>
      <c r="AN15" s="11"/>
      <c r="AO15" s="16"/>
      <c r="AP15" s="11"/>
    </row>
    <row r="16" spans="1:42" hidden="1" x14ac:dyDescent="0.3">
      <c r="C16" s="14"/>
      <c r="D16" s="14">
        <v>0.84280781999999999</v>
      </c>
      <c r="E16" s="14">
        <v>5.9423873000000002E-2</v>
      </c>
      <c r="F16" s="14">
        <v>4.8608626000000002E-2</v>
      </c>
      <c r="G16" s="14"/>
      <c r="H16" s="14"/>
      <c r="I16" s="14"/>
      <c r="J16" s="14"/>
      <c r="K16" s="14"/>
      <c r="L16" s="14">
        <v>735.99900000000002</v>
      </c>
      <c r="M16" s="18">
        <v>0.58241413736343384</v>
      </c>
      <c r="N16" s="18">
        <v>0.49553941392898559</v>
      </c>
      <c r="O16" s="18">
        <v>0.12463204765319824</v>
      </c>
      <c r="P16" s="14">
        <v>10.607491730000001</v>
      </c>
      <c r="Q16" s="18">
        <v>8.9920986139999992E-2</v>
      </c>
      <c r="R16" s="14"/>
      <c r="S16" s="14"/>
      <c r="T16" s="14"/>
      <c r="U16" s="14"/>
      <c r="V16" s="14"/>
      <c r="W16" s="14"/>
      <c r="X16" s="14"/>
      <c r="Y16" s="14"/>
      <c r="Z16" s="18">
        <v>0.23001292379999999</v>
      </c>
      <c r="AA16" s="18">
        <v>0.14661873980000001</v>
      </c>
      <c r="AB16" s="14"/>
      <c r="AC16" s="14"/>
      <c r="AD16" s="14"/>
      <c r="AE16" s="14"/>
      <c r="AF16" s="14">
        <v>0.47551366020000002</v>
      </c>
      <c r="AG16" s="14">
        <v>-1E-3</v>
      </c>
      <c r="AH16" s="14">
        <v>-1E-3</v>
      </c>
      <c r="AI16" s="14"/>
      <c r="AJ16" s="14"/>
      <c r="AK16" s="14"/>
      <c r="AL16" s="14"/>
      <c r="AM16" s="11"/>
      <c r="AN16" s="11"/>
      <c r="AO16" s="11"/>
      <c r="AP16" s="11"/>
    </row>
    <row r="17" spans="2:42" hidden="1" x14ac:dyDescent="0.3">
      <c r="C17" s="14"/>
      <c r="D17" s="14">
        <v>1.011782366</v>
      </c>
      <c r="E17" s="14">
        <v>0.59033543799999999</v>
      </c>
      <c r="F17" s="14">
        <v>1.0207456989999999</v>
      </c>
      <c r="G17" s="14"/>
      <c r="H17" s="14"/>
      <c r="I17" s="14"/>
      <c r="J17" s="14"/>
      <c r="K17" s="14"/>
      <c r="L17" s="14">
        <v>20164</v>
      </c>
      <c r="M17" s="18">
        <v>1</v>
      </c>
      <c r="N17" s="18">
        <v>1</v>
      </c>
      <c r="O17" s="18">
        <v>0.47974100708961487</v>
      </c>
      <c r="P17" s="14">
        <v>49.392371400000002</v>
      </c>
      <c r="Q17" s="18">
        <v>0.34753915739999997</v>
      </c>
      <c r="R17" s="14"/>
      <c r="S17" s="14"/>
      <c r="T17" s="14"/>
      <c r="U17" s="14"/>
      <c r="V17" s="14"/>
      <c r="W17" s="14"/>
      <c r="X17" s="14"/>
      <c r="Y17" s="14"/>
      <c r="Z17" s="18">
        <v>0.41759235339999995</v>
      </c>
      <c r="AA17" s="18">
        <v>0.2271443169</v>
      </c>
      <c r="AB17" s="14"/>
      <c r="AC17" s="14"/>
      <c r="AD17" s="14"/>
      <c r="AE17" s="14"/>
      <c r="AF17" s="14">
        <v>1.5762217679000001</v>
      </c>
      <c r="AG17" s="14">
        <v>0</v>
      </c>
      <c r="AH17" s="14">
        <v>0</v>
      </c>
      <c r="AI17" s="14"/>
      <c r="AJ17" s="14"/>
      <c r="AK17" s="14"/>
      <c r="AL17" s="14"/>
      <c r="AM17" s="11"/>
      <c r="AN17" s="11"/>
      <c r="AO17" s="11"/>
      <c r="AP17" s="11"/>
    </row>
    <row r="18" spans="2:42" hidden="1" x14ac:dyDescent="0.3">
      <c r="C18" s="14"/>
      <c r="D18" s="14">
        <v>1.7068135959595965E-3</v>
      </c>
      <c r="E18" s="14">
        <v>5.3627430808080813E-3</v>
      </c>
      <c r="F18" s="14">
        <v>9.8195663939393916E-3</v>
      </c>
      <c r="G18" s="14"/>
      <c r="H18" s="14"/>
      <c r="I18" s="14"/>
      <c r="J18" s="14"/>
      <c r="K18" s="14"/>
      <c r="L18" s="14">
        <v>196.24243434343435</v>
      </c>
      <c r="M18" s="18">
        <v>4.2180390165309717E-3</v>
      </c>
      <c r="N18" s="18">
        <v>5.0955614754647919E-3</v>
      </c>
      <c r="O18" s="18">
        <v>3.5869591862264308E-3</v>
      </c>
      <c r="P18" s="14">
        <v>0.39176646131313131</v>
      </c>
      <c r="Q18" s="18">
        <v>2.6022037501010099E-3</v>
      </c>
      <c r="R18" s="14"/>
      <c r="S18" s="14"/>
      <c r="T18" s="14"/>
      <c r="U18" s="14"/>
      <c r="V18" s="14"/>
      <c r="W18" s="14"/>
      <c r="X18" s="14"/>
      <c r="Y18" s="14"/>
      <c r="Z18" s="18">
        <v>1.8947417131313128E-3</v>
      </c>
      <c r="AA18" s="18">
        <v>8.1338966767676758E-4</v>
      </c>
      <c r="AB18" s="14"/>
      <c r="AC18" s="14"/>
      <c r="AD18" s="14"/>
      <c r="AE18" s="14"/>
      <c r="AF18" s="14">
        <v>1.1118263714141414E-2</v>
      </c>
      <c r="AG18" s="14">
        <v>1.0101010101010101E-5</v>
      </c>
      <c r="AH18" s="14">
        <v>1.0101010101010101E-5</v>
      </c>
      <c r="AI18" s="14"/>
      <c r="AJ18" s="14"/>
      <c r="AK18" s="14"/>
      <c r="AL18" s="14"/>
      <c r="AM18" s="11"/>
      <c r="AN18" s="11"/>
      <c r="AO18" s="11"/>
      <c r="AP18" s="11"/>
    </row>
    <row r="19" spans="2:42" hidden="1" x14ac:dyDescent="0.3">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1"/>
      <c r="AN19" s="11"/>
      <c r="AO19" s="11"/>
      <c r="AP19" s="11"/>
    </row>
    <row r="20" spans="2:42" x14ac:dyDescent="0.3">
      <c r="C20" s="22"/>
      <c r="D20" s="20">
        <v>0.33</v>
      </c>
      <c r="E20" s="20">
        <v>0.33</v>
      </c>
      <c r="F20" s="20">
        <v>0.33</v>
      </c>
      <c r="G20" s="21"/>
      <c r="H20" s="21"/>
      <c r="I20" s="21"/>
      <c r="J20" s="21"/>
      <c r="K20" s="22"/>
      <c r="L20" s="20">
        <v>0</v>
      </c>
      <c r="M20" s="20">
        <v>0.2</v>
      </c>
      <c r="N20" s="20">
        <v>0.2</v>
      </c>
      <c r="O20" s="20">
        <v>0.2</v>
      </c>
      <c r="P20" s="20">
        <v>0.2</v>
      </c>
      <c r="Q20" s="20">
        <v>0.2</v>
      </c>
      <c r="R20" s="21"/>
      <c r="S20" s="21"/>
      <c r="T20" s="21"/>
      <c r="U20" s="21"/>
      <c r="V20" s="21"/>
      <c r="W20" s="21"/>
      <c r="X20" s="21"/>
      <c r="Y20" s="22"/>
      <c r="Z20" s="20">
        <v>0.5</v>
      </c>
      <c r="AA20" s="20">
        <v>0.5</v>
      </c>
      <c r="AB20" s="21"/>
      <c r="AC20" s="21"/>
      <c r="AD20" s="21"/>
      <c r="AE20" s="22"/>
      <c r="AF20" s="20">
        <v>1</v>
      </c>
      <c r="AG20" s="20">
        <v>0</v>
      </c>
      <c r="AH20" s="20">
        <v>0</v>
      </c>
      <c r="AI20" s="21"/>
      <c r="AJ20" s="21"/>
      <c r="AK20" s="21"/>
      <c r="AL20" s="21"/>
      <c r="AM20" s="18"/>
      <c r="AN20" s="11"/>
      <c r="AO20" s="11"/>
      <c r="AP20" s="11"/>
    </row>
    <row r="21" spans="2:42" x14ac:dyDescent="0.3">
      <c r="C21" s="22"/>
      <c r="D21" s="24"/>
      <c r="E21" s="24"/>
      <c r="F21" s="24"/>
      <c r="G21" s="24"/>
      <c r="H21" s="24"/>
      <c r="I21" s="24"/>
      <c r="J21" s="25"/>
      <c r="K21" s="22"/>
      <c r="L21" s="24"/>
      <c r="M21" s="24"/>
      <c r="N21" s="24"/>
      <c r="O21" s="24"/>
      <c r="P21" s="24"/>
      <c r="Q21" s="24"/>
      <c r="R21" s="24"/>
      <c r="S21" s="24"/>
      <c r="T21" s="24"/>
      <c r="U21" s="24"/>
      <c r="V21" s="24"/>
      <c r="W21" s="24"/>
      <c r="X21" s="24"/>
      <c r="Y21" s="22"/>
      <c r="Z21" s="24"/>
      <c r="AA21" s="24"/>
      <c r="AB21" s="24"/>
      <c r="AC21" s="24"/>
      <c r="AD21" s="24"/>
      <c r="AE21" s="22"/>
      <c r="AF21" s="24"/>
      <c r="AG21" s="24"/>
      <c r="AH21" s="24"/>
      <c r="AI21" s="24"/>
      <c r="AJ21" s="24"/>
      <c r="AK21" s="24"/>
      <c r="AL21" s="24"/>
      <c r="AM21" s="23"/>
      <c r="AN21" s="11"/>
      <c r="AO21" s="11"/>
      <c r="AP21" s="11"/>
    </row>
    <row r="22" spans="2:42" x14ac:dyDescent="0.3">
      <c r="B22" s="7" t="s">
        <v>51</v>
      </c>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row>
    <row r="23" spans="2:42" x14ac:dyDescent="0.3">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row>
    <row r="24" spans="2:42" x14ac:dyDescent="0.3">
      <c r="B24" s="6" t="s">
        <v>127</v>
      </c>
      <c r="C24" s="27"/>
      <c r="D24" s="26">
        <v>0.86645821499999998</v>
      </c>
      <c r="E24" s="29">
        <v>0.357449872</v>
      </c>
      <c r="F24" s="29">
        <v>0.11417416599999999</v>
      </c>
      <c r="G24" s="28">
        <v>87</v>
      </c>
      <c r="H24" s="28">
        <v>45</v>
      </c>
      <c r="I24" s="28">
        <v>94</v>
      </c>
      <c r="J24" s="28">
        <f t="shared" ref="J24:J36" si="2">IFERROR((G24*$D$15+H24*$E$15+I24*$F$15)/SUM($D$15:$F$15),0)</f>
        <v>75.333333333333343</v>
      </c>
      <c r="K24" s="27"/>
      <c r="L24" s="28">
        <v>10082</v>
      </c>
      <c r="M24" s="26">
        <v>0.94614166021347046</v>
      </c>
      <c r="N24" s="26">
        <v>0.7680022120475769</v>
      </c>
      <c r="O24" s="26">
        <v>0.30390796065330505</v>
      </c>
      <c r="P24" s="26">
        <v>43.972627430000003</v>
      </c>
      <c r="Q24" s="26">
        <v>0.32677921230000001</v>
      </c>
      <c r="R24" s="28">
        <v>48</v>
      </c>
      <c r="S24" s="28">
        <v>87</v>
      </c>
      <c r="T24" s="28">
        <v>54</v>
      </c>
      <c r="U24" s="28">
        <v>50</v>
      </c>
      <c r="V24" s="28">
        <v>86</v>
      </c>
      <c r="W24" s="28">
        <v>92</v>
      </c>
      <c r="X24" s="28">
        <f t="shared" ref="X24:X36" si="3">IFERROR((R24*$L$15+S24*$M$15+T24*$N$15+U24*$O$15+V24*$P$15+W24*$Q$15)/SUM($L$15:$Q$15),0)</f>
        <v>73.800000000000011</v>
      </c>
      <c r="Y24" s="27"/>
      <c r="Z24" s="26">
        <v>0.41728288139999997</v>
      </c>
      <c r="AA24" s="26">
        <v>0.2271443169</v>
      </c>
      <c r="AB24" s="28">
        <v>99</v>
      </c>
      <c r="AC24" s="28">
        <v>99</v>
      </c>
      <c r="AD24" s="28">
        <f t="shared" ref="AD24:AD36" si="4">IFERROR((AB24*$Z$15+AC24*$AA$15)/SUM($Z$15:$AA$15),0)</f>
        <v>99</v>
      </c>
      <c r="AE24" s="30"/>
      <c r="AF24" s="26">
        <v>1.3534336075</v>
      </c>
      <c r="AG24" s="31"/>
      <c r="AH24" s="31"/>
      <c r="AI24" s="28">
        <v>79</v>
      </c>
      <c r="AJ24" s="28">
        <v>1</v>
      </c>
      <c r="AK24" s="28" t="s">
        <v>208</v>
      </c>
      <c r="AL24" s="28">
        <f t="shared" ref="AL24:AL36" si="5">IFERROR(IF(AH24="",(AI24*$AF$15+AJ24*$AG$15)/SUM($AF$15:$AG$15),(AI24*$AF$15+AJ24*$AG$15+AK24*$AH$15)/SUM($AF$15:$AH$15)),0)</f>
        <v>79</v>
      </c>
      <c r="AM24" s="26"/>
      <c r="AN24" s="32"/>
      <c r="AO24" s="26">
        <f t="shared" ref="AO24:AO36" si="6">(J24*$J$15+X24*$X$15+AD24*$AD$15+AL24*$AL$15)/SUM($J$15,$X$15,$AD$15,$AL$15)</f>
        <v>81.783333333333331</v>
      </c>
      <c r="AP24" s="33">
        <f t="shared" ref="AP24:AP36" si="7">IFERROR(RANK(AO24,AO$24:AO$36,0),"")</f>
        <v>1</v>
      </c>
    </row>
    <row r="25" spans="2:42" x14ac:dyDescent="0.3">
      <c r="B25" s="6" t="s">
        <v>126</v>
      </c>
      <c r="C25" s="27"/>
      <c r="D25" s="26">
        <v>0.85316619599999999</v>
      </c>
      <c r="E25" s="29">
        <v>0.35272451700000002</v>
      </c>
      <c r="F25" s="29">
        <v>0.18522124300000001</v>
      </c>
      <c r="G25" s="28">
        <v>94</v>
      </c>
      <c r="H25" s="28">
        <v>46</v>
      </c>
      <c r="I25" s="28">
        <v>87</v>
      </c>
      <c r="J25" s="28">
        <f t="shared" si="2"/>
        <v>75.666666666666657</v>
      </c>
      <c r="K25" s="27"/>
      <c r="L25" s="28">
        <v>14456</v>
      </c>
      <c r="M25" s="26">
        <v>0.96921694278717041</v>
      </c>
      <c r="N25" s="26">
        <v>0.73111838102340698</v>
      </c>
      <c r="O25" s="26">
        <v>0.28500276803970337</v>
      </c>
      <c r="P25" s="26">
        <v>40.755743150000001</v>
      </c>
      <c r="Q25" s="26">
        <v>0.30897669150000001</v>
      </c>
      <c r="R25" s="28">
        <v>70</v>
      </c>
      <c r="S25" s="28">
        <v>92</v>
      </c>
      <c r="T25" s="28">
        <v>47</v>
      </c>
      <c r="U25" s="28">
        <v>45</v>
      </c>
      <c r="V25" s="28">
        <v>77</v>
      </c>
      <c r="W25" s="28">
        <v>85</v>
      </c>
      <c r="X25" s="28">
        <f t="shared" si="3"/>
        <v>69.2</v>
      </c>
      <c r="Y25" s="27"/>
      <c r="Z25" s="26">
        <v>0.41759235339999995</v>
      </c>
      <c r="AA25" s="26">
        <v>0.20842985760000002</v>
      </c>
      <c r="AB25" s="28">
        <v>99</v>
      </c>
      <c r="AC25" s="28">
        <v>76</v>
      </c>
      <c r="AD25" s="28">
        <f t="shared" si="4"/>
        <v>87.5</v>
      </c>
      <c r="AE25" s="30"/>
      <c r="AF25" s="26">
        <v>1.2381891757000001</v>
      </c>
      <c r="AG25" s="31"/>
      <c r="AH25" s="31"/>
      <c r="AI25" s="28">
        <v>69</v>
      </c>
      <c r="AJ25" s="28">
        <v>1</v>
      </c>
      <c r="AK25" s="28" t="s">
        <v>208</v>
      </c>
      <c r="AL25" s="28">
        <f t="shared" si="5"/>
        <v>69</v>
      </c>
      <c r="AM25" s="26"/>
      <c r="AN25" s="32"/>
      <c r="AO25" s="26">
        <f t="shared" si="6"/>
        <v>75.341666666666669</v>
      </c>
      <c r="AP25" s="33">
        <f t="shared" si="7"/>
        <v>2</v>
      </c>
    </row>
    <row r="26" spans="2:42" x14ac:dyDescent="0.3">
      <c r="B26" s="6" t="s">
        <v>123</v>
      </c>
      <c r="C26" s="27"/>
      <c r="D26" s="26">
        <v>0.85274036499999994</v>
      </c>
      <c r="E26" s="29">
        <v>0.215586526</v>
      </c>
      <c r="F26" s="29">
        <v>0.20006664099999999</v>
      </c>
      <c r="G26" s="28">
        <v>95</v>
      </c>
      <c r="H26" s="28">
        <v>71</v>
      </c>
      <c r="I26" s="28">
        <v>85</v>
      </c>
      <c r="J26" s="28">
        <f t="shared" si="2"/>
        <v>83.666666666666671</v>
      </c>
      <c r="K26" s="27"/>
      <c r="L26" s="28">
        <v>18262</v>
      </c>
      <c r="M26" s="26">
        <v>0.95482420921325684</v>
      </c>
      <c r="N26" s="26">
        <v>0.71704542636871338</v>
      </c>
      <c r="O26" s="26">
        <v>0.30478590726852417</v>
      </c>
      <c r="P26" s="26">
        <v>32.863818909999999</v>
      </c>
      <c r="Q26" s="26">
        <v>0.28666493599999998</v>
      </c>
      <c r="R26" s="28">
        <v>90</v>
      </c>
      <c r="S26" s="28">
        <v>89</v>
      </c>
      <c r="T26" s="28">
        <v>44</v>
      </c>
      <c r="U26" s="28">
        <v>51</v>
      </c>
      <c r="V26" s="28">
        <v>57</v>
      </c>
      <c r="W26" s="28">
        <v>76</v>
      </c>
      <c r="X26" s="28">
        <f t="shared" si="3"/>
        <v>63.400000000000006</v>
      </c>
      <c r="Y26" s="27"/>
      <c r="Z26" s="26">
        <v>0.40185867279999998</v>
      </c>
      <c r="AA26" s="26">
        <v>0.20786934899999998</v>
      </c>
      <c r="AB26" s="28">
        <v>91</v>
      </c>
      <c r="AC26" s="28">
        <v>76</v>
      </c>
      <c r="AD26" s="28">
        <f t="shared" si="4"/>
        <v>83.5</v>
      </c>
      <c r="AE26" s="30"/>
      <c r="AF26" s="26">
        <v>1.2500334244000002</v>
      </c>
      <c r="AG26" s="31"/>
      <c r="AH26" s="31"/>
      <c r="AI26" s="28">
        <v>70</v>
      </c>
      <c r="AJ26" s="28">
        <v>1</v>
      </c>
      <c r="AK26" s="28" t="s">
        <v>208</v>
      </c>
      <c r="AL26" s="28">
        <f t="shared" si="5"/>
        <v>70</v>
      </c>
      <c r="AM26" s="26"/>
      <c r="AN26" s="32"/>
      <c r="AO26" s="26">
        <f t="shared" si="6"/>
        <v>75.141666666666666</v>
      </c>
      <c r="AP26" s="33">
        <f t="shared" si="7"/>
        <v>3</v>
      </c>
    </row>
    <row r="27" spans="2:42" x14ac:dyDescent="0.3">
      <c r="B27" s="6" t="s">
        <v>128</v>
      </c>
      <c r="C27" s="27"/>
      <c r="D27" s="26">
        <v>0.84380781999999999</v>
      </c>
      <c r="E27" s="29">
        <v>0.420628999</v>
      </c>
      <c r="F27" s="29">
        <v>0.22172831900000001</v>
      </c>
      <c r="G27" s="28">
        <v>100</v>
      </c>
      <c r="H27" s="28">
        <v>33</v>
      </c>
      <c r="I27" s="28">
        <v>83</v>
      </c>
      <c r="J27" s="28">
        <f t="shared" si="2"/>
        <v>72</v>
      </c>
      <c r="K27" s="27"/>
      <c r="L27" s="28">
        <v>736</v>
      </c>
      <c r="M27" s="26">
        <v>0.89673912525177002</v>
      </c>
      <c r="N27" s="26">
        <v>0.49773755669593811</v>
      </c>
      <c r="O27" s="26">
        <v>0.26086956262588501</v>
      </c>
      <c r="P27" s="26">
        <v>17.380442039999998</v>
      </c>
      <c r="Q27" s="26">
        <v>0.23159371579999999</v>
      </c>
      <c r="R27" s="28">
        <v>1</v>
      </c>
      <c r="S27" s="28">
        <v>75</v>
      </c>
      <c r="T27" s="28">
        <v>1</v>
      </c>
      <c r="U27" s="28">
        <v>38</v>
      </c>
      <c r="V27" s="28">
        <v>18</v>
      </c>
      <c r="W27" s="28">
        <v>55</v>
      </c>
      <c r="X27" s="28">
        <f t="shared" si="3"/>
        <v>37.400000000000006</v>
      </c>
      <c r="Y27" s="27"/>
      <c r="Z27" s="26">
        <v>0.35906385030000004</v>
      </c>
      <c r="AA27" s="26">
        <v>0.20608830929999999</v>
      </c>
      <c r="AB27" s="28">
        <v>69</v>
      </c>
      <c r="AC27" s="28">
        <v>74</v>
      </c>
      <c r="AD27" s="28">
        <f t="shared" si="4"/>
        <v>71.5</v>
      </c>
      <c r="AE27" s="30"/>
      <c r="AF27" s="26">
        <v>1.5762217679000001</v>
      </c>
      <c r="AG27" s="31"/>
      <c r="AH27" s="31"/>
      <c r="AI27" s="28">
        <v>99</v>
      </c>
      <c r="AJ27" s="28">
        <v>1</v>
      </c>
      <c r="AK27" s="28" t="s">
        <v>208</v>
      </c>
      <c r="AL27" s="28">
        <f t="shared" si="5"/>
        <v>99</v>
      </c>
      <c r="AM27" s="26"/>
      <c r="AN27" s="32"/>
      <c r="AO27" s="26">
        <f t="shared" si="6"/>
        <v>69.974999999999994</v>
      </c>
      <c r="AP27" s="33">
        <f t="shared" si="7"/>
        <v>4</v>
      </c>
    </row>
    <row r="28" spans="2:42" x14ac:dyDescent="0.3">
      <c r="B28" s="6" t="s">
        <v>124</v>
      </c>
      <c r="C28" s="27"/>
      <c r="D28" s="26">
        <v>0.94593730799999998</v>
      </c>
      <c r="E28" s="29">
        <v>6.9348213000000006E-2</v>
      </c>
      <c r="F28" s="29">
        <v>4.9608626000000003E-2</v>
      </c>
      <c r="G28" s="28">
        <v>40</v>
      </c>
      <c r="H28" s="28">
        <v>99</v>
      </c>
      <c r="I28" s="28">
        <v>100</v>
      </c>
      <c r="J28" s="28">
        <f t="shared" si="2"/>
        <v>79.666666666666671</v>
      </c>
      <c r="K28" s="27"/>
      <c r="L28" s="28">
        <v>12855</v>
      </c>
      <c r="M28" s="26">
        <v>0.90540647506713867</v>
      </c>
      <c r="N28" s="26">
        <v>0.68730831146240234</v>
      </c>
      <c r="O28" s="26">
        <v>0.23702839016914368</v>
      </c>
      <c r="P28" s="26">
        <v>35.72866423</v>
      </c>
      <c r="Q28" s="26">
        <v>0.25161952370000001</v>
      </c>
      <c r="R28" s="28">
        <v>62</v>
      </c>
      <c r="S28" s="28">
        <v>77</v>
      </c>
      <c r="T28" s="28">
        <v>38</v>
      </c>
      <c r="U28" s="28">
        <v>32</v>
      </c>
      <c r="V28" s="28">
        <v>65</v>
      </c>
      <c r="W28" s="28">
        <v>63</v>
      </c>
      <c r="X28" s="28">
        <f t="shared" si="3"/>
        <v>55</v>
      </c>
      <c r="Y28" s="27"/>
      <c r="Z28" s="26">
        <v>0.3909607122</v>
      </c>
      <c r="AA28" s="26">
        <v>0.19126689920000001</v>
      </c>
      <c r="AB28" s="28">
        <v>85</v>
      </c>
      <c r="AC28" s="28">
        <v>55</v>
      </c>
      <c r="AD28" s="28">
        <f t="shared" si="4"/>
        <v>70</v>
      </c>
      <c r="AE28" s="30"/>
      <c r="AF28" s="26">
        <v>0.85955433550000004</v>
      </c>
      <c r="AG28" s="31"/>
      <c r="AH28" s="31"/>
      <c r="AI28" s="28">
        <v>35</v>
      </c>
      <c r="AJ28" s="28">
        <v>1</v>
      </c>
      <c r="AK28" s="28" t="s">
        <v>208</v>
      </c>
      <c r="AL28" s="28">
        <f t="shared" si="5"/>
        <v>35</v>
      </c>
      <c r="AM28" s="26"/>
      <c r="AN28" s="32"/>
      <c r="AO28" s="26">
        <f t="shared" si="6"/>
        <v>59.916666666666671</v>
      </c>
      <c r="AP28" s="33">
        <f t="shared" si="7"/>
        <v>5</v>
      </c>
    </row>
    <row r="29" spans="2:42" x14ac:dyDescent="0.3">
      <c r="B29" s="6" t="s">
        <v>131</v>
      </c>
      <c r="C29" s="27"/>
      <c r="D29" s="26">
        <v>0.94753104600000004</v>
      </c>
      <c r="E29" s="29">
        <v>0.28039210199999998</v>
      </c>
      <c r="F29" s="29">
        <v>7.2576578000000003E-2</v>
      </c>
      <c r="G29" s="28">
        <v>39</v>
      </c>
      <c r="H29" s="28">
        <v>59</v>
      </c>
      <c r="I29" s="28">
        <v>98</v>
      </c>
      <c r="J29" s="28">
        <f t="shared" si="2"/>
        <v>65.333333333333343</v>
      </c>
      <c r="K29" s="27"/>
      <c r="L29" s="28">
        <v>9730</v>
      </c>
      <c r="M29" s="26">
        <v>0.97050356864929199</v>
      </c>
      <c r="N29" s="26">
        <v>0.73574531078338623</v>
      </c>
      <c r="O29" s="26">
        <v>0.29753339290618896</v>
      </c>
      <c r="P29" s="26">
        <v>21.344397189999999</v>
      </c>
      <c r="Q29" s="26">
        <v>0.17376957869999998</v>
      </c>
      <c r="R29" s="28">
        <v>46</v>
      </c>
      <c r="S29" s="28">
        <v>93</v>
      </c>
      <c r="T29" s="28">
        <v>48</v>
      </c>
      <c r="U29" s="28">
        <v>49</v>
      </c>
      <c r="V29" s="28">
        <v>28</v>
      </c>
      <c r="W29" s="28">
        <v>33</v>
      </c>
      <c r="X29" s="28">
        <f t="shared" si="3"/>
        <v>50.2</v>
      </c>
      <c r="Y29" s="27"/>
      <c r="Z29" s="26">
        <v>0.37340822199999996</v>
      </c>
      <c r="AA29" s="26">
        <v>0.19647070920000001</v>
      </c>
      <c r="AB29" s="28">
        <v>76</v>
      </c>
      <c r="AC29" s="28">
        <v>62</v>
      </c>
      <c r="AD29" s="28">
        <f t="shared" si="4"/>
        <v>69</v>
      </c>
      <c r="AE29" s="30"/>
      <c r="AF29" s="26">
        <v>1.0861395173999999</v>
      </c>
      <c r="AG29" s="31"/>
      <c r="AH29" s="31"/>
      <c r="AI29" s="28">
        <v>55</v>
      </c>
      <c r="AJ29" s="28">
        <v>1</v>
      </c>
      <c r="AK29" s="28" t="s">
        <v>208</v>
      </c>
      <c r="AL29" s="28">
        <f t="shared" si="5"/>
        <v>55</v>
      </c>
      <c r="AM29" s="26"/>
      <c r="AN29" s="32"/>
      <c r="AO29" s="26">
        <f t="shared" si="6"/>
        <v>59.88333333333334</v>
      </c>
      <c r="AP29" s="33">
        <f t="shared" si="7"/>
        <v>6</v>
      </c>
    </row>
    <row r="30" spans="2:42" x14ac:dyDescent="0.3">
      <c r="B30" s="6" t="s">
        <v>133</v>
      </c>
      <c r="C30" s="27"/>
      <c r="D30" s="26">
        <v>0.89296409099999996</v>
      </c>
      <c r="E30" s="29">
        <v>0.59033543799999999</v>
      </c>
      <c r="F30" s="29">
        <v>0.141653995</v>
      </c>
      <c r="G30" s="28">
        <v>71</v>
      </c>
      <c r="H30" s="28">
        <v>2</v>
      </c>
      <c r="I30" s="28">
        <v>91</v>
      </c>
      <c r="J30" s="28">
        <f t="shared" si="2"/>
        <v>54.666666666666671</v>
      </c>
      <c r="K30" s="27"/>
      <c r="L30" s="28">
        <v>2571</v>
      </c>
      <c r="M30" s="26">
        <v>0.85492026805877686</v>
      </c>
      <c r="N30" s="26">
        <v>0.71590197086334229</v>
      </c>
      <c r="O30" s="26">
        <v>0.12563204765319824</v>
      </c>
      <c r="P30" s="26">
        <v>52.274198609999999</v>
      </c>
      <c r="Q30" s="26">
        <v>0.34200000000000003</v>
      </c>
      <c r="R30" s="28">
        <v>10</v>
      </c>
      <c r="S30" s="28">
        <v>65</v>
      </c>
      <c r="T30" s="28">
        <v>44</v>
      </c>
      <c r="U30" s="28">
        <v>1</v>
      </c>
      <c r="V30" s="28">
        <v>100</v>
      </c>
      <c r="W30" s="28">
        <v>97</v>
      </c>
      <c r="X30" s="28">
        <f t="shared" si="3"/>
        <v>61.400000000000006</v>
      </c>
      <c r="Y30" s="27"/>
      <c r="Z30" s="26">
        <v>0.33</v>
      </c>
      <c r="AA30" s="26">
        <v>0.16899999999999998</v>
      </c>
      <c r="AB30" s="28">
        <v>53</v>
      </c>
      <c r="AC30" s="28">
        <v>28</v>
      </c>
      <c r="AD30" s="28">
        <f t="shared" si="4"/>
        <v>40.5</v>
      </c>
      <c r="AE30" s="30"/>
      <c r="AF30" s="26">
        <v>1.3660836821</v>
      </c>
      <c r="AG30" s="31"/>
      <c r="AH30" s="31"/>
      <c r="AI30" s="28">
        <v>81</v>
      </c>
      <c r="AJ30" s="28">
        <v>1</v>
      </c>
      <c r="AK30" s="28" t="s">
        <v>208</v>
      </c>
      <c r="AL30" s="28">
        <f t="shared" si="5"/>
        <v>81</v>
      </c>
      <c r="AM30" s="26"/>
      <c r="AN30" s="32"/>
      <c r="AO30" s="26">
        <f t="shared" si="6"/>
        <v>59.391666666666666</v>
      </c>
      <c r="AP30" s="33">
        <f t="shared" si="7"/>
        <v>7</v>
      </c>
    </row>
    <row r="31" spans="2:42" x14ac:dyDescent="0.3">
      <c r="B31" s="6" t="s">
        <v>125</v>
      </c>
      <c r="C31" s="27"/>
      <c r="D31" s="26">
        <v>0.95260165500000005</v>
      </c>
      <c r="E31" s="29">
        <v>9.3352209000000005E-2</v>
      </c>
      <c r="F31" s="29">
        <v>6.6177729000000005E-2</v>
      </c>
      <c r="G31" s="28">
        <v>36</v>
      </c>
      <c r="H31" s="28">
        <v>94</v>
      </c>
      <c r="I31" s="28">
        <v>99</v>
      </c>
      <c r="J31" s="28">
        <f t="shared" si="2"/>
        <v>76.333333333333343</v>
      </c>
      <c r="K31" s="27"/>
      <c r="L31" s="28">
        <v>25812</v>
      </c>
      <c r="M31" s="26">
        <v>0.83743995428085327</v>
      </c>
      <c r="N31" s="26">
        <v>0.59721630811691284</v>
      </c>
      <c r="O31" s="26">
        <v>0.23152022063732147</v>
      </c>
      <c r="P31" s="26">
        <v>24.696185700000001</v>
      </c>
      <c r="Q31" s="26">
        <v>0.15742996200000001</v>
      </c>
      <c r="R31" s="28">
        <v>100</v>
      </c>
      <c r="S31" s="28">
        <v>61</v>
      </c>
      <c r="T31" s="28">
        <v>20</v>
      </c>
      <c r="U31" s="28">
        <v>30</v>
      </c>
      <c r="V31" s="28">
        <v>36</v>
      </c>
      <c r="W31" s="28">
        <v>26</v>
      </c>
      <c r="X31" s="28">
        <f t="shared" si="3"/>
        <v>34.6</v>
      </c>
      <c r="Y31" s="27"/>
      <c r="Z31" s="26">
        <v>0.3070738429</v>
      </c>
      <c r="AA31" s="26">
        <v>0.17916504010000001</v>
      </c>
      <c r="AB31" s="28">
        <v>41</v>
      </c>
      <c r="AC31" s="28">
        <v>41</v>
      </c>
      <c r="AD31" s="28">
        <f t="shared" si="4"/>
        <v>41</v>
      </c>
      <c r="AE31" s="30"/>
      <c r="AF31" s="26">
        <v>1.1685962095</v>
      </c>
      <c r="AG31" s="31"/>
      <c r="AH31" s="31"/>
      <c r="AI31" s="28">
        <v>63</v>
      </c>
      <c r="AJ31" s="28">
        <v>1</v>
      </c>
      <c r="AK31" s="28" t="s">
        <v>208</v>
      </c>
      <c r="AL31" s="28">
        <f t="shared" si="5"/>
        <v>63</v>
      </c>
      <c r="AM31" s="26"/>
      <c r="AN31" s="32"/>
      <c r="AO31" s="26">
        <f t="shared" si="6"/>
        <v>53.733333333333334</v>
      </c>
      <c r="AP31" s="33">
        <f t="shared" si="7"/>
        <v>8</v>
      </c>
    </row>
    <row r="32" spans="2:42" x14ac:dyDescent="0.3">
      <c r="B32" s="6" t="s">
        <v>122</v>
      </c>
      <c r="C32" s="27"/>
      <c r="D32" s="26">
        <v>0.872901229</v>
      </c>
      <c r="E32" s="29">
        <v>9.8230489000000004E-2</v>
      </c>
      <c r="F32" s="29">
        <v>0.19351399599999999</v>
      </c>
      <c r="G32" s="28">
        <v>83</v>
      </c>
      <c r="H32" s="28">
        <v>93</v>
      </c>
      <c r="I32" s="28">
        <v>86</v>
      </c>
      <c r="J32" s="28">
        <f t="shared" si="2"/>
        <v>87.333333333333343</v>
      </c>
      <c r="K32" s="27"/>
      <c r="L32" s="28">
        <v>9512</v>
      </c>
      <c r="M32" s="26">
        <v>0.94249367713928223</v>
      </c>
      <c r="N32" s="26">
        <v>0.51237082481384277</v>
      </c>
      <c r="O32" s="26">
        <v>0.27775442600250244</v>
      </c>
      <c r="P32" s="26">
        <v>10.608491730000001</v>
      </c>
      <c r="Q32" s="26">
        <v>0.1171584287</v>
      </c>
      <c r="R32" s="28">
        <v>45</v>
      </c>
      <c r="S32" s="28">
        <v>86</v>
      </c>
      <c r="T32" s="28">
        <v>4</v>
      </c>
      <c r="U32" s="28">
        <v>43</v>
      </c>
      <c r="V32" s="28">
        <v>1</v>
      </c>
      <c r="W32" s="28">
        <v>11</v>
      </c>
      <c r="X32" s="28">
        <f t="shared" si="3"/>
        <v>29</v>
      </c>
      <c r="Y32" s="27"/>
      <c r="Z32" s="26">
        <v>0.33792504090000003</v>
      </c>
      <c r="AA32" s="26">
        <v>0.184881833</v>
      </c>
      <c r="AB32" s="28">
        <v>57</v>
      </c>
      <c r="AC32" s="28">
        <v>48</v>
      </c>
      <c r="AD32" s="28">
        <f t="shared" si="4"/>
        <v>52.5</v>
      </c>
      <c r="AE32" s="30"/>
      <c r="AF32" s="26">
        <v>0.47651366020000002</v>
      </c>
      <c r="AG32" s="31"/>
      <c r="AH32" s="31"/>
      <c r="AI32" s="28">
        <v>1</v>
      </c>
      <c r="AJ32" s="28">
        <v>1</v>
      </c>
      <c r="AK32" s="28" t="s">
        <v>208</v>
      </c>
      <c r="AL32" s="28">
        <f t="shared" si="5"/>
        <v>1</v>
      </c>
      <c r="AM32" s="26"/>
      <c r="AN32" s="32"/>
      <c r="AO32" s="26">
        <f t="shared" si="6"/>
        <v>42.458333333333336</v>
      </c>
      <c r="AP32" s="33">
        <f t="shared" si="7"/>
        <v>9</v>
      </c>
    </row>
    <row r="33" spans="2:42" x14ac:dyDescent="0.3">
      <c r="B33" s="6" t="s">
        <v>134</v>
      </c>
      <c r="C33" s="27"/>
      <c r="D33" s="26">
        <v>0.91735341999999997</v>
      </c>
      <c r="E33" s="29">
        <v>0.51949444700000003</v>
      </c>
      <c r="F33" s="29">
        <v>1.0207456989999999</v>
      </c>
      <c r="G33" s="28">
        <v>57</v>
      </c>
      <c r="H33" s="28">
        <v>15</v>
      </c>
      <c r="I33" s="28">
        <v>2</v>
      </c>
      <c r="J33" s="28">
        <f t="shared" si="2"/>
        <v>24.666666666666668</v>
      </c>
      <c r="K33" s="27"/>
      <c r="L33" s="28">
        <v>3750</v>
      </c>
      <c r="M33" s="26">
        <v>0.82693332433700562</v>
      </c>
      <c r="N33" s="26">
        <v>0.70107859373092651</v>
      </c>
      <c r="O33" s="26">
        <v>0.23520000278949738</v>
      </c>
      <c r="P33" s="26">
        <v>13.300257999999999</v>
      </c>
      <c r="Q33" s="26">
        <v>0.16114155730000002</v>
      </c>
      <c r="R33" s="28">
        <v>16</v>
      </c>
      <c r="S33" s="28">
        <v>58</v>
      </c>
      <c r="T33" s="28">
        <v>41</v>
      </c>
      <c r="U33" s="28">
        <v>31</v>
      </c>
      <c r="V33" s="28">
        <v>7</v>
      </c>
      <c r="W33" s="28">
        <v>28</v>
      </c>
      <c r="X33" s="28">
        <f t="shared" si="3"/>
        <v>33</v>
      </c>
      <c r="Y33" s="27"/>
      <c r="Z33" s="26">
        <v>0.28457195619999998</v>
      </c>
      <c r="AA33" s="26">
        <v>0.19784798599999998</v>
      </c>
      <c r="AB33" s="28">
        <v>29</v>
      </c>
      <c r="AC33" s="28">
        <v>63</v>
      </c>
      <c r="AD33" s="28">
        <f t="shared" si="4"/>
        <v>46</v>
      </c>
      <c r="AE33" s="30"/>
      <c r="AF33" s="26">
        <v>1.2070223502000001</v>
      </c>
      <c r="AG33" s="31"/>
      <c r="AH33" s="31"/>
      <c r="AI33" s="28">
        <v>66</v>
      </c>
      <c r="AJ33" s="28">
        <v>1</v>
      </c>
      <c r="AK33" s="28" t="s">
        <v>208</v>
      </c>
      <c r="AL33" s="28">
        <f t="shared" si="5"/>
        <v>66</v>
      </c>
      <c r="AM33" s="26"/>
      <c r="AN33" s="32"/>
      <c r="AO33" s="26">
        <f t="shared" si="6"/>
        <v>42.416666666666671</v>
      </c>
      <c r="AP33" s="33">
        <f t="shared" si="7"/>
        <v>10</v>
      </c>
    </row>
    <row r="34" spans="2:42" x14ac:dyDescent="0.3">
      <c r="B34" s="6" t="s">
        <v>129</v>
      </c>
      <c r="C34" s="27"/>
      <c r="D34" s="26">
        <v>0.91201256100000005</v>
      </c>
      <c r="E34" s="29">
        <v>0.17879353000000001</v>
      </c>
      <c r="F34" s="29">
        <v>0.30831020399999998</v>
      </c>
      <c r="G34" s="28">
        <v>60</v>
      </c>
      <c r="H34" s="28">
        <v>78</v>
      </c>
      <c r="I34" s="28">
        <v>74</v>
      </c>
      <c r="J34" s="28">
        <f t="shared" si="2"/>
        <v>70.666666666666671</v>
      </c>
      <c r="K34" s="27"/>
      <c r="L34" s="28">
        <v>10193</v>
      </c>
      <c r="M34" s="26">
        <v>0.88080054521560669</v>
      </c>
      <c r="N34" s="26">
        <v>0.54257047176361084</v>
      </c>
      <c r="O34" s="26">
        <v>0.23987050354480743</v>
      </c>
      <c r="P34" s="26">
        <v>21.11282666</v>
      </c>
      <c r="Q34" s="26">
        <v>0.14233591669999998</v>
      </c>
      <c r="R34" s="28">
        <v>49</v>
      </c>
      <c r="S34" s="28">
        <v>71</v>
      </c>
      <c r="T34" s="28">
        <v>10</v>
      </c>
      <c r="U34" s="28">
        <v>33</v>
      </c>
      <c r="V34" s="28">
        <v>27</v>
      </c>
      <c r="W34" s="28">
        <v>21</v>
      </c>
      <c r="X34" s="28">
        <f t="shared" si="3"/>
        <v>32.400000000000006</v>
      </c>
      <c r="Y34" s="27"/>
      <c r="Z34" s="26">
        <v>0.30931021289999999</v>
      </c>
      <c r="AA34" s="26">
        <v>0.16764446190000001</v>
      </c>
      <c r="AB34" s="28">
        <v>42</v>
      </c>
      <c r="AC34" s="28">
        <v>26</v>
      </c>
      <c r="AD34" s="28">
        <f t="shared" si="4"/>
        <v>34</v>
      </c>
      <c r="AE34" s="30"/>
      <c r="AF34" s="26">
        <v>0.61894795499999999</v>
      </c>
      <c r="AG34" s="31"/>
      <c r="AH34" s="31"/>
      <c r="AI34" s="28">
        <v>13</v>
      </c>
      <c r="AJ34" s="28">
        <v>1</v>
      </c>
      <c r="AK34" s="28" t="s">
        <v>208</v>
      </c>
      <c r="AL34" s="28">
        <f t="shared" si="5"/>
        <v>13</v>
      </c>
      <c r="AM34" s="26"/>
      <c r="AN34" s="32"/>
      <c r="AO34" s="26">
        <f t="shared" si="6"/>
        <v>37.516666666666666</v>
      </c>
      <c r="AP34" s="33">
        <f t="shared" si="7"/>
        <v>11</v>
      </c>
    </row>
    <row r="35" spans="2:42" x14ac:dyDescent="0.3">
      <c r="B35" s="6" t="s">
        <v>132</v>
      </c>
      <c r="C35" s="27"/>
      <c r="D35" s="26">
        <v>1.011782366</v>
      </c>
      <c r="E35" s="29">
        <v>6.0423873000000003E-2</v>
      </c>
      <c r="F35" s="29">
        <v>0.19220042300000001</v>
      </c>
      <c r="G35" s="28">
        <v>2</v>
      </c>
      <c r="H35" s="28">
        <v>100</v>
      </c>
      <c r="I35" s="28">
        <v>86</v>
      </c>
      <c r="J35" s="28">
        <f t="shared" si="2"/>
        <v>62.666666666666664</v>
      </c>
      <c r="K35" s="27"/>
      <c r="L35" s="28">
        <v>22806</v>
      </c>
      <c r="M35" s="26">
        <v>0.69854426383972168</v>
      </c>
      <c r="N35" s="26">
        <v>0.5314520001411438</v>
      </c>
      <c r="O35" s="26">
        <v>0.22217836976051331</v>
      </c>
      <c r="P35" s="26">
        <v>23.07927724</v>
      </c>
      <c r="Q35" s="26">
        <v>9.0920986139999993E-2</v>
      </c>
      <c r="R35" s="28">
        <v>100</v>
      </c>
      <c r="S35" s="28">
        <v>28</v>
      </c>
      <c r="T35" s="28">
        <v>8</v>
      </c>
      <c r="U35" s="28">
        <v>28</v>
      </c>
      <c r="V35" s="28">
        <v>32</v>
      </c>
      <c r="W35" s="28">
        <v>1</v>
      </c>
      <c r="X35" s="28">
        <f t="shared" si="3"/>
        <v>19.400000000000002</v>
      </c>
      <c r="Y35" s="27"/>
      <c r="Z35" s="26">
        <v>0.27788288249999998</v>
      </c>
      <c r="AA35" s="26">
        <v>0.17112356420000002</v>
      </c>
      <c r="AB35" s="28">
        <v>26</v>
      </c>
      <c r="AC35" s="28">
        <v>31</v>
      </c>
      <c r="AD35" s="28">
        <f t="shared" si="4"/>
        <v>28.5</v>
      </c>
      <c r="AE35" s="30"/>
      <c r="AF35" s="26">
        <v>0.73496953050000002</v>
      </c>
      <c r="AG35" s="31"/>
      <c r="AH35" s="31"/>
      <c r="AI35" s="28">
        <v>24</v>
      </c>
      <c r="AJ35" s="28">
        <v>1</v>
      </c>
      <c r="AK35" s="28" t="s">
        <v>208</v>
      </c>
      <c r="AL35" s="28">
        <f t="shared" si="5"/>
        <v>24</v>
      </c>
      <c r="AM35" s="26"/>
      <c r="AN35" s="32"/>
      <c r="AO35" s="26">
        <f t="shared" si="6"/>
        <v>33.641666666666666</v>
      </c>
      <c r="AP35" s="33">
        <f t="shared" si="7"/>
        <v>12</v>
      </c>
    </row>
    <row r="36" spans="2:42" x14ac:dyDescent="0.3">
      <c r="B36" s="6" t="s">
        <v>130</v>
      </c>
      <c r="C36" s="27"/>
      <c r="D36" s="26">
        <v>0.91382678299999998</v>
      </c>
      <c r="E36" s="29">
        <v>0.299154474</v>
      </c>
      <c r="F36" s="29">
        <v>0.133083167</v>
      </c>
      <c r="G36" s="28">
        <v>59</v>
      </c>
      <c r="H36" s="28">
        <v>56</v>
      </c>
      <c r="I36" s="28">
        <v>92</v>
      </c>
      <c r="J36" s="28">
        <f t="shared" si="2"/>
        <v>69</v>
      </c>
      <c r="K36" s="27"/>
      <c r="L36" s="28">
        <v>9285</v>
      </c>
      <c r="M36" s="26">
        <v>0.58341413736343384</v>
      </c>
      <c r="N36" s="26">
        <v>0.4965394139289856</v>
      </c>
      <c r="O36" s="26">
        <v>0.16941303014755249</v>
      </c>
      <c r="P36" s="26">
        <v>25.907913749999999</v>
      </c>
      <c r="Q36" s="26">
        <v>0.10194022600000001</v>
      </c>
      <c r="R36" s="28">
        <v>44</v>
      </c>
      <c r="S36" s="28">
        <v>1</v>
      </c>
      <c r="T36" s="28">
        <v>1</v>
      </c>
      <c r="U36" s="28">
        <v>13</v>
      </c>
      <c r="V36" s="28">
        <v>40</v>
      </c>
      <c r="W36" s="28">
        <v>5</v>
      </c>
      <c r="X36" s="28">
        <f t="shared" si="3"/>
        <v>12</v>
      </c>
      <c r="Y36" s="27"/>
      <c r="Z36" s="26">
        <v>0.23101292379999999</v>
      </c>
      <c r="AA36" s="26">
        <v>0.14761873980000001</v>
      </c>
      <c r="AB36" s="28">
        <v>1</v>
      </c>
      <c r="AC36" s="28">
        <v>2</v>
      </c>
      <c r="AD36" s="28">
        <f t="shared" si="4"/>
        <v>1.5</v>
      </c>
      <c r="AE36" s="30"/>
      <c r="AF36" s="26">
        <v>1.0093132732000001</v>
      </c>
      <c r="AG36" s="31"/>
      <c r="AH36" s="31"/>
      <c r="AI36" s="28">
        <v>49</v>
      </c>
      <c r="AJ36" s="28">
        <v>1</v>
      </c>
      <c r="AK36" s="28" t="s">
        <v>208</v>
      </c>
      <c r="AL36" s="28">
        <f t="shared" si="5"/>
        <v>49</v>
      </c>
      <c r="AM36" s="26"/>
      <c r="AN36" s="32"/>
      <c r="AO36" s="26">
        <f t="shared" si="6"/>
        <v>32.875</v>
      </c>
      <c r="AP36" s="33">
        <f t="shared" si="7"/>
        <v>13</v>
      </c>
    </row>
  </sheetData>
  <autoFilter ref="B23:AP36" xr:uid="{D2623C59-D505-4CF0-B598-520299FC0444}">
    <sortState xmlns:xlrd2="http://schemas.microsoft.com/office/spreadsheetml/2017/richdata2" ref="B24:AP36">
      <sortCondition ref="AP23:AP36"/>
    </sortState>
  </autoFilter>
  <conditionalFormatting sqref="AO24:AO36">
    <cfRule type="colorScale" priority="2">
      <colorScale>
        <cfvo type="min"/>
        <cfvo type="percentile" val="50"/>
        <cfvo type="max"/>
        <color rgb="FF63BE7B"/>
        <color rgb="FFFCFCFF"/>
        <color rgb="FFF8696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B4D37-9629-45CA-94B4-3CEA0EA6A84C}">
  <dimension ref="B1:AL71"/>
  <sheetViews>
    <sheetView showGridLines="0" topLeftCell="A2" workbookViewId="0">
      <pane ySplit="3" topLeftCell="A5" activePane="bottomLeft" state="frozen"/>
      <selection activeCell="E2" sqref="E2"/>
      <selection pane="bottomLeft" activeCell="A2" sqref="A2"/>
    </sheetView>
  </sheetViews>
  <sheetFormatPr defaultColWidth="8.77734375" defaultRowHeight="13.8" x14ac:dyDescent="0.3"/>
  <cols>
    <col min="1" max="1" width="8.77734375" style="6"/>
    <col min="2" max="2" width="0" style="6" hidden="1" customWidth="1"/>
    <col min="3" max="3" width="47.44140625" style="6" customWidth="1"/>
    <col min="4" max="4" width="13.77734375" style="6" hidden="1" customWidth="1"/>
    <col min="5" max="5" width="17.77734375" style="6" customWidth="1"/>
    <col min="6" max="6" width="8.77734375" style="6"/>
    <col min="7" max="7" width="2" style="6" customWidth="1"/>
    <col min="8" max="11" width="8.77734375" style="6"/>
    <col min="12" max="12" width="2" style="6" customWidth="1"/>
    <col min="13" max="20" width="8.77734375" style="6"/>
    <col min="21" max="21" width="2" style="6" customWidth="1"/>
    <col min="22" max="25" width="8.77734375" style="6"/>
    <col min="26" max="26" width="2" style="6" customWidth="1"/>
    <col min="27" max="29" width="8.77734375" style="6"/>
    <col min="30" max="30" width="2" style="6" customWidth="1"/>
    <col min="31" max="16384" width="8.77734375" style="6"/>
  </cols>
  <sheetData>
    <row r="1" spans="2:38" hidden="1" x14ac:dyDescent="0.3">
      <c r="C1" s="6" t="s">
        <v>135</v>
      </c>
      <c r="D1" s="6" t="s">
        <v>50</v>
      </c>
      <c r="E1" s="6" t="s">
        <v>136</v>
      </c>
      <c r="F1" s="6" t="s">
        <v>137</v>
      </c>
      <c r="H1" s="6" t="s">
        <v>138</v>
      </c>
      <c r="I1" s="6" t="s">
        <v>139</v>
      </c>
      <c r="J1" s="6" t="s">
        <v>140</v>
      </c>
      <c r="K1" s="6" t="s">
        <v>141</v>
      </c>
      <c r="M1" s="6" t="s">
        <v>142</v>
      </c>
      <c r="N1" s="6" t="s">
        <v>143</v>
      </c>
      <c r="O1" s="6" t="s">
        <v>144</v>
      </c>
      <c r="P1" s="6" t="s">
        <v>145</v>
      </c>
      <c r="Q1" s="6" t="s">
        <v>146</v>
      </c>
      <c r="R1" s="6" t="s">
        <v>147</v>
      </c>
      <c r="S1" s="6" t="s">
        <v>148</v>
      </c>
      <c r="T1" s="6" t="s">
        <v>149</v>
      </c>
      <c r="V1" s="6" t="s">
        <v>150</v>
      </c>
      <c r="W1" s="6" t="s">
        <v>151</v>
      </c>
      <c r="X1" s="6" t="s">
        <v>152</v>
      </c>
      <c r="Y1" s="6" t="s">
        <v>153</v>
      </c>
      <c r="AA1" s="6" t="s">
        <v>154</v>
      </c>
      <c r="AB1" s="6" t="s">
        <v>155</v>
      </c>
      <c r="AC1" s="6" t="s">
        <v>156</v>
      </c>
      <c r="AE1" s="6" t="s">
        <v>157</v>
      </c>
      <c r="AF1" s="6" t="s">
        <v>158</v>
      </c>
      <c r="AG1" s="6" t="s">
        <v>159</v>
      </c>
      <c r="AH1" s="6" t="s">
        <v>160</v>
      </c>
      <c r="AI1" s="6" t="s">
        <v>161</v>
      </c>
      <c r="AJ1" s="6" t="s">
        <v>162</v>
      </c>
      <c r="AK1" s="6" t="s">
        <v>163</v>
      </c>
      <c r="AL1" s="6" t="s">
        <v>164</v>
      </c>
    </row>
    <row r="2" spans="2:38" ht="14.4" thickBot="1" x14ac:dyDescent="0.35">
      <c r="H2" s="5" t="s">
        <v>165</v>
      </c>
      <c r="I2" s="5"/>
      <c r="J2" s="5"/>
      <c r="K2" s="5"/>
      <c r="L2" s="7"/>
      <c r="M2" s="5" t="s">
        <v>166</v>
      </c>
      <c r="N2" s="5"/>
      <c r="O2" s="5"/>
      <c r="P2" s="5"/>
      <c r="Q2" s="5"/>
      <c r="R2" s="5"/>
      <c r="S2" s="5"/>
      <c r="T2" s="5"/>
      <c r="U2" s="7"/>
      <c r="V2" s="5" t="s">
        <v>167</v>
      </c>
      <c r="W2" s="5"/>
      <c r="X2" s="5"/>
      <c r="Y2" s="5"/>
      <c r="Z2" s="7"/>
      <c r="AA2" s="5" t="s">
        <v>168</v>
      </c>
      <c r="AB2" s="5"/>
      <c r="AC2" s="5"/>
      <c r="AD2" s="7"/>
      <c r="AE2" s="5" t="s">
        <v>169</v>
      </c>
      <c r="AF2" s="5"/>
      <c r="AG2" s="5"/>
      <c r="AH2" s="5"/>
      <c r="AI2" s="5"/>
      <c r="AJ2" s="5"/>
      <c r="AK2" s="5"/>
      <c r="AL2" s="5"/>
    </row>
    <row r="3" spans="2:38" ht="31.8" x14ac:dyDescent="0.3">
      <c r="B3" s="6" t="s">
        <v>47</v>
      </c>
      <c r="C3" s="50" t="s">
        <v>49</v>
      </c>
      <c r="D3" s="50" t="s">
        <v>170</v>
      </c>
      <c r="E3" s="50" t="s">
        <v>52</v>
      </c>
      <c r="F3" s="51" t="s">
        <v>171</v>
      </c>
      <c r="H3" s="49" t="s">
        <v>172</v>
      </c>
      <c r="I3" s="49" t="s">
        <v>173</v>
      </c>
      <c r="J3" s="49" t="s">
        <v>174</v>
      </c>
      <c r="K3" s="49" t="s">
        <v>175</v>
      </c>
      <c r="L3" s="46"/>
      <c r="M3" s="49" t="s">
        <v>176</v>
      </c>
      <c r="N3" s="49" t="s">
        <v>177</v>
      </c>
      <c r="O3" s="49" t="s">
        <v>178</v>
      </c>
      <c r="P3" s="49" t="s">
        <v>179</v>
      </c>
      <c r="Q3" s="49" t="s">
        <v>180</v>
      </c>
      <c r="R3" s="49" t="s">
        <v>181</v>
      </c>
      <c r="S3" s="49" t="s">
        <v>182</v>
      </c>
      <c r="T3" s="49" t="s">
        <v>183</v>
      </c>
      <c r="U3" s="46"/>
      <c r="V3" s="49" t="s">
        <v>184</v>
      </c>
      <c r="W3" s="49" t="s">
        <v>185</v>
      </c>
      <c r="X3" s="49" t="s">
        <v>186</v>
      </c>
      <c r="Y3" s="49" t="s">
        <v>187</v>
      </c>
      <c r="Z3" s="46"/>
      <c r="AA3" s="49" t="s">
        <v>188</v>
      </c>
      <c r="AB3" s="49" t="s">
        <v>168</v>
      </c>
      <c r="AC3" s="49" t="s">
        <v>189</v>
      </c>
      <c r="AD3" s="46"/>
      <c r="AE3" s="49" t="s">
        <v>190</v>
      </c>
      <c r="AF3" s="49" t="s">
        <v>191</v>
      </c>
      <c r="AG3" s="49" t="s">
        <v>192</v>
      </c>
      <c r="AH3" s="49" t="s">
        <v>193</v>
      </c>
      <c r="AI3" s="49" t="s">
        <v>194</v>
      </c>
      <c r="AJ3" s="49" t="s">
        <v>195</v>
      </c>
      <c r="AK3" s="49" t="s">
        <v>196</v>
      </c>
      <c r="AL3" s="49" t="s">
        <v>197</v>
      </c>
    </row>
    <row r="4" spans="2:38" ht="7.8" customHeight="1" x14ac:dyDescent="0.3">
      <c r="C4" s="50"/>
      <c r="D4" s="50"/>
      <c r="E4" s="50"/>
      <c r="F4" s="51"/>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row>
    <row r="5" spans="2:38" x14ac:dyDescent="0.3">
      <c r="B5" s="39" t="s">
        <v>75</v>
      </c>
      <c r="C5" s="39" t="s">
        <v>198</v>
      </c>
      <c r="D5" s="39" t="s">
        <v>199</v>
      </c>
      <c r="E5" s="39" t="s">
        <v>200</v>
      </c>
      <c r="F5" s="41">
        <v>1.31</v>
      </c>
      <c r="G5" s="45"/>
      <c r="H5" s="48">
        <v>6</v>
      </c>
      <c r="I5" s="48">
        <v>3</v>
      </c>
      <c r="J5" s="48">
        <v>0</v>
      </c>
      <c r="K5" s="48">
        <v>4</v>
      </c>
      <c r="L5" s="47"/>
      <c r="M5" s="48">
        <v>0</v>
      </c>
      <c r="N5" s="48">
        <v>0</v>
      </c>
      <c r="O5" s="48">
        <v>0</v>
      </c>
      <c r="P5" s="48">
        <v>0</v>
      </c>
      <c r="Q5" s="48">
        <v>0</v>
      </c>
      <c r="R5" s="48">
        <v>2</v>
      </c>
      <c r="S5" s="48">
        <v>3</v>
      </c>
      <c r="T5" s="48">
        <v>1</v>
      </c>
      <c r="U5" s="47"/>
      <c r="V5" s="48">
        <v>1</v>
      </c>
      <c r="W5" s="48">
        <v>1</v>
      </c>
      <c r="X5" s="48">
        <v>1</v>
      </c>
      <c r="Y5" s="48">
        <v>0</v>
      </c>
      <c r="Z5" s="47"/>
      <c r="AA5" s="48">
        <v>0</v>
      </c>
      <c r="AB5" s="48">
        <v>0</v>
      </c>
      <c r="AC5" s="48">
        <v>0</v>
      </c>
      <c r="AD5" s="47"/>
      <c r="AE5" s="48">
        <v>0</v>
      </c>
      <c r="AF5" s="48">
        <v>1</v>
      </c>
      <c r="AG5" s="48">
        <v>0</v>
      </c>
      <c r="AH5" s="48">
        <v>1</v>
      </c>
      <c r="AI5" s="48">
        <v>0</v>
      </c>
      <c r="AJ5" s="48">
        <v>2</v>
      </c>
      <c r="AK5" s="48">
        <v>4</v>
      </c>
      <c r="AL5" s="48">
        <v>0</v>
      </c>
    </row>
    <row r="6" spans="2:38" x14ac:dyDescent="0.3">
      <c r="B6" s="39" t="s">
        <v>67</v>
      </c>
      <c r="C6" s="39" t="s">
        <v>201</v>
      </c>
      <c r="D6" s="39" t="s">
        <v>199</v>
      </c>
      <c r="E6" s="39" t="s">
        <v>202</v>
      </c>
      <c r="F6" s="41">
        <v>1.49</v>
      </c>
      <c r="G6" s="45"/>
      <c r="H6" s="41">
        <v>5</v>
      </c>
      <c r="I6" s="41">
        <v>0</v>
      </c>
      <c r="J6" s="41">
        <v>1</v>
      </c>
      <c r="K6" s="41">
        <v>3</v>
      </c>
      <c r="L6" s="47"/>
      <c r="M6" s="41">
        <v>0</v>
      </c>
      <c r="N6" s="41">
        <v>0</v>
      </c>
      <c r="O6" s="41">
        <v>0</v>
      </c>
      <c r="P6" s="41">
        <v>0</v>
      </c>
      <c r="Q6" s="41">
        <v>0</v>
      </c>
      <c r="R6" s="41">
        <v>0</v>
      </c>
      <c r="S6" s="41">
        <v>5</v>
      </c>
      <c r="T6" s="41">
        <v>0</v>
      </c>
      <c r="U6" s="47"/>
      <c r="V6" s="41">
        <v>0</v>
      </c>
      <c r="W6" s="41">
        <v>0</v>
      </c>
      <c r="X6" s="41">
        <v>0</v>
      </c>
      <c r="Y6" s="41">
        <v>0</v>
      </c>
      <c r="Z6" s="47"/>
      <c r="AA6" s="41">
        <v>0</v>
      </c>
      <c r="AB6" s="41">
        <v>1</v>
      </c>
      <c r="AC6" s="41">
        <v>0</v>
      </c>
      <c r="AD6" s="47"/>
      <c r="AE6" s="41">
        <v>0</v>
      </c>
      <c r="AF6" s="41">
        <v>0</v>
      </c>
      <c r="AG6" s="41">
        <v>0</v>
      </c>
      <c r="AH6" s="41">
        <v>19</v>
      </c>
      <c r="AI6" s="41">
        <v>0</v>
      </c>
      <c r="AJ6" s="41">
        <v>1</v>
      </c>
      <c r="AK6" s="41">
        <v>4</v>
      </c>
      <c r="AL6" s="41">
        <v>0</v>
      </c>
    </row>
    <row r="7" spans="2:38" x14ac:dyDescent="0.3">
      <c r="B7" s="39" t="s">
        <v>100</v>
      </c>
      <c r="C7" s="39" t="s">
        <v>203</v>
      </c>
      <c r="D7" s="39" t="s">
        <v>199</v>
      </c>
      <c r="E7" s="39" t="s">
        <v>204</v>
      </c>
      <c r="F7" s="41"/>
      <c r="G7" s="45"/>
      <c r="H7" s="41">
        <v>2</v>
      </c>
      <c r="I7" s="41">
        <v>5</v>
      </c>
      <c r="J7" s="41">
        <v>15</v>
      </c>
      <c r="K7" s="41">
        <v>4</v>
      </c>
      <c r="L7" s="47"/>
      <c r="M7" s="41">
        <v>0</v>
      </c>
      <c r="N7" s="41">
        <v>0</v>
      </c>
      <c r="O7" s="41">
        <v>0</v>
      </c>
      <c r="P7" s="41">
        <v>0</v>
      </c>
      <c r="Q7" s="41">
        <v>0</v>
      </c>
      <c r="R7" s="41">
        <v>0</v>
      </c>
      <c r="S7" s="41">
        <v>2</v>
      </c>
      <c r="T7" s="41">
        <v>0</v>
      </c>
      <c r="U7" s="47"/>
      <c r="V7" s="41">
        <v>0</v>
      </c>
      <c r="W7" s="41">
        <v>0</v>
      </c>
      <c r="X7" s="41">
        <v>5</v>
      </c>
      <c r="Y7" s="41">
        <v>0</v>
      </c>
      <c r="Z7" s="47"/>
      <c r="AA7" s="41">
        <v>2</v>
      </c>
      <c r="AB7" s="41">
        <v>2</v>
      </c>
      <c r="AC7" s="41">
        <v>11</v>
      </c>
      <c r="AD7" s="47"/>
      <c r="AE7" s="41">
        <v>0</v>
      </c>
      <c r="AF7" s="41">
        <v>0</v>
      </c>
      <c r="AG7" s="41">
        <v>0</v>
      </c>
      <c r="AH7" s="41">
        <v>5</v>
      </c>
      <c r="AI7" s="41">
        <v>1</v>
      </c>
      <c r="AJ7" s="41">
        <v>2</v>
      </c>
      <c r="AK7" s="41">
        <v>14</v>
      </c>
      <c r="AL7" s="41">
        <v>0</v>
      </c>
    </row>
    <row r="8" spans="2:38" x14ac:dyDescent="0.3">
      <c r="B8" s="39" t="s">
        <v>102</v>
      </c>
      <c r="C8" s="39" t="s">
        <v>205</v>
      </c>
      <c r="D8" s="39" t="s">
        <v>199</v>
      </c>
      <c r="E8" s="39" t="s">
        <v>204</v>
      </c>
      <c r="F8" s="41"/>
      <c r="G8" s="45"/>
      <c r="H8" s="41">
        <v>3</v>
      </c>
      <c r="I8" s="41">
        <v>2</v>
      </c>
      <c r="J8" s="41">
        <v>0</v>
      </c>
      <c r="K8" s="41">
        <v>4</v>
      </c>
      <c r="L8" s="47"/>
      <c r="M8" s="41">
        <v>0</v>
      </c>
      <c r="N8" s="41">
        <v>0</v>
      </c>
      <c r="O8" s="41">
        <v>0</v>
      </c>
      <c r="P8" s="41">
        <v>0</v>
      </c>
      <c r="Q8" s="41">
        <v>0</v>
      </c>
      <c r="R8" s="41">
        <v>2</v>
      </c>
      <c r="S8" s="41">
        <v>0</v>
      </c>
      <c r="T8" s="41">
        <v>1</v>
      </c>
      <c r="U8" s="47"/>
      <c r="V8" s="41">
        <v>1</v>
      </c>
      <c r="W8" s="41">
        <v>0</v>
      </c>
      <c r="X8" s="41">
        <v>1</v>
      </c>
      <c r="Y8" s="41">
        <v>0</v>
      </c>
      <c r="Z8" s="47"/>
      <c r="AA8" s="41">
        <v>0</v>
      </c>
      <c r="AB8" s="41">
        <v>0</v>
      </c>
      <c r="AC8" s="41">
        <v>0</v>
      </c>
      <c r="AD8" s="47"/>
      <c r="AE8" s="41">
        <v>1</v>
      </c>
      <c r="AF8" s="41">
        <v>1</v>
      </c>
      <c r="AG8" s="41">
        <v>1</v>
      </c>
      <c r="AH8" s="41">
        <v>0</v>
      </c>
      <c r="AI8" s="41">
        <v>1</v>
      </c>
      <c r="AJ8" s="41">
        <v>1</v>
      </c>
      <c r="AK8" s="41">
        <v>17</v>
      </c>
      <c r="AL8" s="41">
        <v>0</v>
      </c>
    </row>
    <row r="9" spans="2:38" x14ac:dyDescent="0.3">
      <c r="B9" s="39" t="s">
        <v>108</v>
      </c>
      <c r="C9" s="39" t="s">
        <v>206</v>
      </c>
      <c r="D9" s="39" t="s">
        <v>199</v>
      </c>
      <c r="E9" s="39" t="s">
        <v>204</v>
      </c>
      <c r="F9" s="41"/>
      <c r="G9" s="45"/>
      <c r="H9" s="41">
        <v>6</v>
      </c>
      <c r="I9" s="41">
        <v>10</v>
      </c>
      <c r="J9" s="41">
        <v>2</v>
      </c>
      <c r="K9" s="41">
        <v>6</v>
      </c>
      <c r="L9" s="47"/>
      <c r="M9" s="41">
        <v>0</v>
      </c>
      <c r="N9" s="41">
        <v>0</v>
      </c>
      <c r="O9" s="41">
        <v>0</v>
      </c>
      <c r="P9" s="41">
        <v>4</v>
      </c>
      <c r="Q9" s="41">
        <v>0</v>
      </c>
      <c r="R9" s="41">
        <v>1</v>
      </c>
      <c r="S9" s="41">
        <v>1</v>
      </c>
      <c r="T9" s="41">
        <v>0</v>
      </c>
      <c r="U9" s="47"/>
      <c r="V9" s="41">
        <v>0</v>
      </c>
      <c r="W9" s="41">
        <v>0</v>
      </c>
      <c r="X9" s="41">
        <v>10</v>
      </c>
      <c r="Y9" s="41">
        <v>0</v>
      </c>
      <c r="Z9" s="47"/>
      <c r="AA9" s="41">
        <v>0</v>
      </c>
      <c r="AB9" s="41">
        <v>1</v>
      </c>
      <c r="AC9" s="41">
        <v>1</v>
      </c>
      <c r="AD9" s="47"/>
      <c r="AE9" s="41">
        <v>0</v>
      </c>
      <c r="AF9" s="41">
        <v>1</v>
      </c>
      <c r="AG9" s="41">
        <v>0</v>
      </c>
      <c r="AH9" s="41">
        <v>15</v>
      </c>
      <c r="AI9" s="41">
        <v>2</v>
      </c>
      <c r="AJ9" s="41">
        <v>4</v>
      </c>
      <c r="AK9" s="41">
        <v>29</v>
      </c>
      <c r="AL9" s="41">
        <v>3</v>
      </c>
    </row>
    <row r="10" spans="2:38" x14ac:dyDescent="0.3">
      <c r="B10" s="39" t="s">
        <v>104</v>
      </c>
      <c r="C10" s="39" t="s">
        <v>207</v>
      </c>
      <c r="D10" s="39" t="s">
        <v>208</v>
      </c>
      <c r="E10" s="39" t="s">
        <v>209</v>
      </c>
      <c r="F10" s="41">
        <v>0.09</v>
      </c>
      <c r="G10" s="45"/>
      <c r="H10" s="41">
        <v>1</v>
      </c>
      <c r="I10" s="41">
        <v>0</v>
      </c>
      <c r="J10" s="41">
        <v>0</v>
      </c>
      <c r="K10" s="41">
        <v>1</v>
      </c>
      <c r="L10" s="47"/>
      <c r="M10" s="41">
        <v>0</v>
      </c>
      <c r="N10" s="41">
        <v>0</v>
      </c>
      <c r="O10" s="41">
        <v>0</v>
      </c>
      <c r="P10" s="41">
        <v>0</v>
      </c>
      <c r="Q10" s="41">
        <v>0</v>
      </c>
      <c r="R10" s="41">
        <v>0</v>
      </c>
      <c r="S10" s="41">
        <v>1</v>
      </c>
      <c r="T10" s="41">
        <v>0</v>
      </c>
      <c r="U10" s="47"/>
      <c r="V10" s="41">
        <v>0</v>
      </c>
      <c r="W10" s="41">
        <v>0</v>
      </c>
      <c r="X10" s="41">
        <v>0</v>
      </c>
      <c r="Y10" s="41">
        <v>0</v>
      </c>
      <c r="Z10" s="47"/>
      <c r="AA10" s="41">
        <v>0</v>
      </c>
      <c r="AB10" s="41">
        <v>0</v>
      </c>
      <c r="AC10" s="41">
        <v>0</v>
      </c>
      <c r="AD10" s="47"/>
      <c r="AE10" s="41">
        <v>0</v>
      </c>
      <c r="AF10" s="41">
        <v>0</v>
      </c>
      <c r="AG10" s="41">
        <v>0</v>
      </c>
      <c r="AH10" s="41">
        <v>0</v>
      </c>
      <c r="AI10" s="41">
        <v>0</v>
      </c>
      <c r="AJ10" s="41">
        <v>1</v>
      </c>
      <c r="AK10" s="41">
        <v>0</v>
      </c>
      <c r="AL10" s="41">
        <v>0</v>
      </c>
    </row>
    <row r="11" spans="2:38" x14ac:dyDescent="0.3">
      <c r="B11" s="39" t="s">
        <v>116</v>
      </c>
      <c r="C11" s="39" t="s">
        <v>210</v>
      </c>
      <c r="D11" s="39" t="s">
        <v>208</v>
      </c>
      <c r="E11" s="39" t="s">
        <v>202</v>
      </c>
      <c r="F11" s="41">
        <v>0.21</v>
      </c>
      <c r="G11" s="45"/>
      <c r="H11" s="41">
        <v>0</v>
      </c>
      <c r="I11" s="41">
        <v>0</v>
      </c>
      <c r="J11" s="41">
        <v>0</v>
      </c>
      <c r="K11" s="41">
        <v>2</v>
      </c>
      <c r="L11" s="47"/>
      <c r="M11" s="41">
        <v>0</v>
      </c>
      <c r="N11" s="41">
        <v>0</v>
      </c>
      <c r="O11" s="41">
        <v>0</v>
      </c>
      <c r="P11" s="41">
        <v>0</v>
      </c>
      <c r="Q11" s="41">
        <v>0</v>
      </c>
      <c r="R11" s="41">
        <v>0</v>
      </c>
      <c r="S11" s="41">
        <v>0</v>
      </c>
      <c r="T11" s="41">
        <v>0</v>
      </c>
      <c r="U11" s="47"/>
      <c r="V11" s="41">
        <v>0</v>
      </c>
      <c r="W11" s="41">
        <v>0</v>
      </c>
      <c r="X11" s="41">
        <v>0</v>
      </c>
      <c r="Y11" s="41">
        <v>0</v>
      </c>
      <c r="Z11" s="47"/>
      <c r="AA11" s="41">
        <v>0</v>
      </c>
      <c r="AB11" s="41">
        <v>0</v>
      </c>
      <c r="AC11" s="41">
        <v>0</v>
      </c>
      <c r="AD11" s="47"/>
      <c r="AE11" s="41">
        <v>0</v>
      </c>
      <c r="AF11" s="41">
        <v>0</v>
      </c>
      <c r="AG11" s="41">
        <v>0</v>
      </c>
      <c r="AH11" s="41">
        <v>13</v>
      </c>
      <c r="AI11" s="41">
        <v>0</v>
      </c>
      <c r="AJ11" s="41">
        <v>0</v>
      </c>
      <c r="AK11" s="41">
        <v>2</v>
      </c>
      <c r="AL11" s="41">
        <v>0</v>
      </c>
    </row>
    <row r="12" spans="2:38" x14ac:dyDescent="0.3">
      <c r="B12" s="39" t="s">
        <v>63</v>
      </c>
      <c r="C12" s="39" t="s">
        <v>211</v>
      </c>
      <c r="D12" s="39" t="s">
        <v>208</v>
      </c>
      <c r="E12" s="39" t="s">
        <v>209</v>
      </c>
      <c r="F12" s="41">
        <v>0.45</v>
      </c>
      <c r="G12" s="45"/>
      <c r="H12" s="41">
        <v>2</v>
      </c>
      <c r="I12" s="41">
        <v>5</v>
      </c>
      <c r="J12" s="41">
        <v>0</v>
      </c>
      <c r="K12" s="41">
        <v>2</v>
      </c>
      <c r="L12" s="47"/>
      <c r="M12" s="41">
        <v>0</v>
      </c>
      <c r="N12" s="41">
        <v>0</v>
      </c>
      <c r="O12" s="41">
        <v>0</v>
      </c>
      <c r="P12" s="41">
        <v>0</v>
      </c>
      <c r="Q12" s="41">
        <v>0</v>
      </c>
      <c r="R12" s="41">
        <v>0</v>
      </c>
      <c r="S12" s="41">
        <v>2</v>
      </c>
      <c r="T12" s="41">
        <v>0</v>
      </c>
      <c r="U12" s="47"/>
      <c r="V12" s="41">
        <v>0</v>
      </c>
      <c r="W12" s="41">
        <v>4</v>
      </c>
      <c r="X12" s="41">
        <v>0</v>
      </c>
      <c r="Y12" s="41">
        <v>1</v>
      </c>
      <c r="Z12" s="47"/>
      <c r="AA12" s="41">
        <v>0</v>
      </c>
      <c r="AB12" s="41">
        <v>0</v>
      </c>
      <c r="AC12" s="41">
        <v>0</v>
      </c>
      <c r="AD12" s="47"/>
      <c r="AE12" s="41">
        <v>0</v>
      </c>
      <c r="AF12" s="41">
        <v>0</v>
      </c>
      <c r="AG12" s="41">
        <v>0</v>
      </c>
      <c r="AH12" s="41">
        <v>0</v>
      </c>
      <c r="AI12" s="41">
        <v>0</v>
      </c>
      <c r="AJ12" s="41">
        <v>1</v>
      </c>
      <c r="AK12" s="41">
        <v>6</v>
      </c>
      <c r="AL12" s="41">
        <v>0</v>
      </c>
    </row>
    <row r="13" spans="2:38" x14ac:dyDescent="0.3">
      <c r="B13" s="39" t="s">
        <v>107</v>
      </c>
      <c r="C13" s="39" t="s">
        <v>212</v>
      </c>
      <c r="D13" s="39" t="s">
        <v>199</v>
      </c>
      <c r="E13" s="39" t="s">
        <v>213</v>
      </c>
      <c r="F13" s="41">
        <v>2.6</v>
      </c>
      <c r="G13" s="45"/>
      <c r="H13" s="41">
        <v>0</v>
      </c>
      <c r="I13" s="41">
        <v>1</v>
      </c>
      <c r="J13" s="41">
        <v>2</v>
      </c>
      <c r="K13" s="41">
        <v>0</v>
      </c>
      <c r="L13" s="47"/>
      <c r="M13" s="41">
        <v>0</v>
      </c>
      <c r="N13" s="41">
        <v>0</v>
      </c>
      <c r="O13" s="41">
        <v>0</v>
      </c>
      <c r="P13" s="41">
        <v>0</v>
      </c>
      <c r="Q13" s="41">
        <v>0</v>
      </c>
      <c r="R13" s="41">
        <v>0</v>
      </c>
      <c r="S13" s="41">
        <v>0</v>
      </c>
      <c r="T13" s="41">
        <v>0</v>
      </c>
      <c r="U13" s="47"/>
      <c r="V13" s="41">
        <v>0</v>
      </c>
      <c r="W13" s="41">
        <v>1</v>
      </c>
      <c r="X13" s="41">
        <v>0</v>
      </c>
      <c r="Y13" s="41">
        <v>0</v>
      </c>
      <c r="Z13" s="47"/>
      <c r="AA13" s="41">
        <v>0</v>
      </c>
      <c r="AB13" s="41">
        <v>2</v>
      </c>
      <c r="AC13" s="41">
        <v>0</v>
      </c>
      <c r="AD13" s="47"/>
      <c r="AE13" s="41">
        <v>0</v>
      </c>
      <c r="AF13" s="41">
        <v>0</v>
      </c>
      <c r="AG13" s="41">
        <v>0</v>
      </c>
      <c r="AH13" s="41">
        <v>0</v>
      </c>
      <c r="AI13" s="41">
        <v>0</v>
      </c>
      <c r="AJ13" s="41">
        <v>0</v>
      </c>
      <c r="AK13" s="41">
        <v>0</v>
      </c>
      <c r="AL13" s="41">
        <v>0</v>
      </c>
    </row>
    <row r="14" spans="2:38" x14ac:dyDescent="0.3">
      <c r="B14" s="39" t="s">
        <v>77</v>
      </c>
      <c r="C14" s="39" t="s">
        <v>214</v>
      </c>
      <c r="D14" s="39" t="s">
        <v>208</v>
      </c>
      <c r="E14" s="39" t="s">
        <v>215</v>
      </c>
      <c r="F14" s="41">
        <v>1.27</v>
      </c>
      <c r="G14" s="45"/>
      <c r="H14" s="41">
        <v>6</v>
      </c>
      <c r="I14" s="41">
        <v>1</v>
      </c>
      <c r="J14" s="41">
        <v>0</v>
      </c>
      <c r="K14" s="41">
        <v>1</v>
      </c>
      <c r="L14" s="47"/>
      <c r="M14" s="41">
        <v>0</v>
      </c>
      <c r="N14" s="41">
        <v>0</v>
      </c>
      <c r="O14" s="41">
        <v>2</v>
      </c>
      <c r="P14" s="41">
        <v>4</v>
      </c>
      <c r="Q14" s="41">
        <v>0</v>
      </c>
      <c r="R14" s="41">
        <v>0</v>
      </c>
      <c r="S14" s="41">
        <v>0</v>
      </c>
      <c r="T14" s="41">
        <v>0</v>
      </c>
      <c r="U14" s="47"/>
      <c r="V14" s="41">
        <v>0</v>
      </c>
      <c r="W14" s="41">
        <v>1</v>
      </c>
      <c r="X14" s="41">
        <v>0</v>
      </c>
      <c r="Y14" s="41">
        <v>0</v>
      </c>
      <c r="Z14" s="47"/>
      <c r="AA14" s="41">
        <v>0</v>
      </c>
      <c r="AB14" s="41">
        <v>0</v>
      </c>
      <c r="AC14" s="41">
        <v>0</v>
      </c>
      <c r="AD14" s="47"/>
      <c r="AE14" s="41">
        <v>0</v>
      </c>
      <c r="AF14" s="41">
        <v>0</v>
      </c>
      <c r="AG14" s="41">
        <v>0</v>
      </c>
      <c r="AH14" s="41">
        <v>0</v>
      </c>
      <c r="AI14" s="41">
        <v>0</v>
      </c>
      <c r="AJ14" s="41">
        <v>1</v>
      </c>
      <c r="AK14" s="41">
        <v>0</v>
      </c>
      <c r="AL14" s="41">
        <v>0</v>
      </c>
    </row>
    <row r="15" spans="2:38" x14ac:dyDescent="0.3">
      <c r="B15" s="39" t="s">
        <v>95</v>
      </c>
      <c r="C15" s="39" t="s">
        <v>216</v>
      </c>
      <c r="D15" s="39" t="s">
        <v>199</v>
      </c>
      <c r="E15" s="39" t="s">
        <v>217</v>
      </c>
      <c r="F15" s="41">
        <v>1.23</v>
      </c>
      <c r="G15" s="45"/>
      <c r="H15" s="41">
        <v>2</v>
      </c>
      <c r="I15" s="41">
        <v>2</v>
      </c>
      <c r="J15" s="41">
        <v>0</v>
      </c>
      <c r="K15" s="41">
        <v>4</v>
      </c>
      <c r="L15" s="47"/>
      <c r="M15" s="41">
        <v>0</v>
      </c>
      <c r="N15" s="41">
        <v>0</v>
      </c>
      <c r="O15" s="41">
        <v>0</v>
      </c>
      <c r="P15" s="41">
        <v>0</v>
      </c>
      <c r="Q15" s="41">
        <v>0</v>
      </c>
      <c r="R15" s="41">
        <v>0</v>
      </c>
      <c r="S15" s="41">
        <v>2</v>
      </c>
      <c r="T15" s="41">
        <v>0</v>
      </c>
      <c r="U15" s="47"/>
      <c r="V15" s="41">
        <v>0</v>
      </c>
      <c r="W15" s="41">
        <v>2</v>
      </c>
      <c r="X15" s="41">
        <v>0</v>
      </c>
      <c r="Y15" s="41">
        <v>0</v>
      </c>
      <c r="Z15" s="47"/>
      <c r="AA15" s="41">
        <v>0</v>
      </c>
      <c r="AB15" s="41">
        <v>0</v>
      </c>
      <c r="AC15" s="41">
        <v>0</v>
      </c>
      <c r="AD15" s="47"/>
      <c r="AE15" s="41">
        <v>0</v>
      </c>
      <c r="AF15" s="41">
        <v>0</v>
      </c>
      <c r="AG15" s="41">
        <v>0</v>
      </c>
      <c r="AH15" s="41">
        <v>1</v>
      </c>
      <c r="AI15" s="41">
        <v>1</v>
      </c>
      <c r="AJ15" s="41">
        <v>1</v>
      </c>
      <c r="AK15" s="41">
        <v>3</v>
      </c>
      <c r="AL15" s="41">
        <v>0</v>
      </c>
    </row>
    <row r="16" spans="2:38" x14ac:dyDescent="0.3">
      <c r="B16" s="39" t="s">
        <v>61</v>
      </c>
      <c r="C16" s="39" t="s">
        <v>218</v>
      </c>
      <c r="D16" s="39" t="s">
        <v>208</v>
      </c>
      <c r="E16" s="39" t="s">
        <v>215</v>
      </c>
      <c r="F16" s="41">
        <v>2</v>
      </c>
      <c r="G16" s="45"/>
      <c r="H16" s="41">
        <v>5</v>
      </c>
      <c r="I16" s="41">
        <v>0</v>
      </c>
      <c r="J16" s="41">
        <v>0</v>
      </c>
      <c r="K16" s="41">
        <v>2</v>
      </c>
      <c r="L16" s="47"/>
      <c r="M16" s="41">
        <v>1</v>
      </c>
      <c r="N16" s="41">
        <v>0</v>
      </c>
      <c r="O16" s="41">
        <v>0</v>
      </c>
      <c r="P16" s="41">
        <v>1</v>
      </c>
      <c r="Q16" s="41">
        <v>0</v>
      </c>
      <c r="R16" s="41">
        <v>2</v>
      </c>
      <c r="S16" s="41">
        <v>0</v>
      </c>
      <c r="T16" s="41">
        <v>1</v>
      </c>
      <c r="U16" s="47"/>
      <c r="V16" s="41">
        <v>0</v>
      </c>
      <c r="W16" s="41">
        <v>0</v>
      </c>
      <c r="X16" s="41">
        <v>0</v>
      </c>
      <c r="Y16" s="41">
        <v>0</v>
      </c>
      <c r="Z16" s="47"/>
      <c r="AA16" s="41">
        <v>0</v>
      </c>
      <c r="AB16" s="41">
        <v>0</v>
      </c>
      <c r="AC16" s="41">
        <v>0</v>
      </c>
      <c r="AD16" s="47"/>
      <c r="AE16" s="41">
        <v>0</v>
      </c>
      <c r="AF16" s="41">
        <v>0</v>
      </c>
      <c r="AG16" s="41">
        <v>0</v>
      </c>
      <c r="AH16" s="41">
        <v>0</v>
      </c>
      <c r="AI16" s="41">
        <v>0</v>
      </c>
      <c r="AJ16" s="41">
        <v>2</v>
      </c>
      <c r="AK16" s="41">
        <v>3</v>
      </c>
      <c r="AL16" s="41">
        <v>0</v>
      </c>
    </row>
    <row r="17" spans="2:38" x14ac:dyDescent="0.3">
      <c r="B17" s="39" t="s">
        <v>62</v>
      </c>
      <c r="C17" s="39" t="s">
        <v>219</v>
      </c>
      <c r="D17" s="39" t="s">
        <v>208</v>
      </c>
      <c r="E17" s="39" t="s">
        <v>215</v>
      </c>
      <c r="F17" s="41">
        <v>1.86</v>
      </c>
      <c r="G17" s="45"/>
      <c r="H17" s="41">
        <v>4</v>
      </c>
      <c r="I17" s="41">
        <v>0</v>
      </c>
      <c r="J17" s="41">
        <v>2</v>
      </c>
      <c r="K17" s="41">
        <v>1</v>
      </c>
      <c r="L17" s="47"/>
      <c r="M17" s="41">
        <v>2</v>
      </c>
      <c r="N17" s="41">
        <v>0</v>
      </c>
      <c r="O17" s="41">
        <v>0</v>
      </c>
      <c r="P17" s="41">
        <v>0</v>
      </c>
      <c r="Q17" s="41">
        <v>1</v>
      </c>
      <c r="R17" s="41">
        <v>0</v>
      </c>
      <c r="S17" s="41">
        <v>0</v>
      </c>
      <c r="T17" s="41">
        <v>1</v>
      </c>
      <c r="U17" s="47"/>
      <c r="V17" s="41">
        <v>0</v>
      </c>
      <c r="W17" s="41">
        <v>0</v>
      </c>
      <c r="X17" s="41">
        <v>0</v>
      </c>
      <c r="Y17" s="41">
        <v>0</v>
      </c>
      <c r="Z17" s="47"/>
      <c r="AA17" s="41">
        <v>0</v>
      </c>
      <c r="AB17" s="41">
        <v>1</v>
      </c>
      <c r="AC17" s="41">
        <v>1</v>
      </c>
      <c r="AD17" s="47"/>
      <c r="AE17" s="41">
        <v>0</v>
      </c>
      <c r="AF17" s="41">
        <v>0</v>
      </c>
      <c r="AG17" s="41">
        <v>0</v>
      </c>
      <c r="AH17" s="41">
        <v>0</v>
      </c>
      <c r="AI17" s="41">
        <v>0</v>
      </c>
      <c r="AJ17" s="41">
        <v>1</v>
      </c>
      <c r="AK17" s="41">
        <v>0</v>
      </c>
      <c r="AL17" s="41">
        <v>0</v>
      </c>
    </row>
    <row r="18" spans="2:38" x14ac:dyDescent="0.3">
      <c r="B18" s="39" t="s">
        <v>106</v>
      </c>
      <c r="C18" s="39" t="s">
        <v>220</v>
      </c>
      <c r="D18" s="39" t="s">
        <v>199</v>
      </c>
      <c r="E18" s="39" t="s">
        <v>200</v>
      </c>
      <c r="F18" s="41">
        <v>5.4</v>
      </c>
      <c r="G18" s="45"/>
      <c r="H18" s="41">
        <v>13</v>
      </c>
      <c r="I18" s="41">
        <v>6</v>
      </c>
      <c r="J18" s="41">
        <v>0</v>
      </c>
      <c r="K18" s="41">
        <v>6</v>
      </c>
      <c r="L18" s="47"/>
      <c r="M18" s="41">
        <v>0</v>
      </c>
      <c r="N18" s="41">
        <v>0</v>
      </c>
      <c r="O18" s="41">
        <v>6</v>
      </c>
      <c r="P18" s="41">
        <v>5</v>
      </c>
      <c r="Q18" s="41">
        <v>0</v>
      </c>
      <c r="R18" s="41">
        <v>1</v>
      </c>
      <c r="S18" s="41">
        <v>0</v>
      </c>
      <c r="T18" s="41">
        <v>1</v>
      </c>
      <c r="U18" s="47"/>
      <c r="V18" s="41">
        <v>0</v>
      </c>
      <c r="W18" s="41">
        <v>2</v>
      </c>
      <c r="X18" s="41">
        <v>4</v>
      </c>
      <c r="Y18" s="41">
        <v>0</v>
      </c>
      <c r="Z18" s="47"/>
      <c r="AA18" s="41">
        <v>0</v>
      </c>
      <c r="AB18" s="41">
        <v>0</v>
      </c>
      <c r="AC18" s="41">
        <v>0</v>
      </c>
      <c r="AD18" s="47"/>
      <c r="AE18" s="41">
        <v>1</v>
      </c>
      <c r="AF18" s="41">
        <v>2</v>
      </c>
      <c r="AG18" s="41">
        <v>0</v>
      </c>
      <c r="AH18" s="41">
        <v>15</v>
      </c>
      <c r="AI18" s="41">
        <v>1</v>
      </c>
      <c r="AJ18" s="41">
        <v>4</v>
      </c>
      <c r="AK18" s="41">
        <v>11</v>
      </c>
      <c r="AL18" s="41">
        <v>1</v>
      </c>
    </row>
    <row r="19" spans="2:38" x14ac:dyDescent="0.3">
      <c r="B19" s="39" t="s">
        <v>109</v>
      </c>
      <c r="C19" s="39" t="s">
        <v>221</v>
      </c>
      <c r="D19" s="39" t="s">
        <v>199</v>
      </c>
      <c r="E19" s="39" t="s">
        <v>204</v>
      </c>
      <c r="F19" s="41">
        <v>68.66</v>
      </c>
      <c r="G19" s="45"/>
      <c r="H19" s="41">
        <v>2</v>
      </c>
      <c r="I19" s="41">
        <v>0</v>
      </c>
      <c r="J19" s="41">
        <v>0</v>
      </c>
      <c r="K19" s="41">
        <v>0</v>
      </c>
      <c r="L19" s="47"/>
      <c r="M19" s="41">
        <v>0</v>
      </c>
      <c r="N19" s="41">
        <v>0</v>
      </c>
      <c r="O19" s="41">
        <v>0</v>
      </c>
      <c r="P19" s="41">
        <v>0</v>
      </c>
      <c r="Q19" s="41">
        <v>0</v>
      </c>
      <c r="R19" s="41">
        <v>0</v>
      </c>
      <c r="S19" s="41">
        <v>2</v>
      </c>
      <c r="T19" s="41">
        <v>0</v>
      </c>
      <c r="U19" s="47"/>
      <c r="V19" s="41">
        <v>0</v>
      </c>
      <c r="W19" s="41">
        <v>0</v>
      </c>
      <c r="X19" s="41">
        <v>0</v>
      </c>
      <c r="Y19" s="41">
        <v>0</v>
      </c>
      <c r="Z19" s="47"/>
      <c r="AA19" s="41">
        <v>0</v>
      </c>
      <c r="AB19" s="41">
        <v>0</v>
      </c>
      <c r="AC19" s="41">
        <v>0</v>
      </c>
      <c r="AD19" s="47"/>
      <c r="AE19" s="41">
        <v>0</v>
      </c>
      <c r="AF19" s="41">
        <v>0</v>
      </c>
      <c r="AG19" s="41">
        <v>0</v>
      </c>
      <c r="AH19" s="41">
        <v>0</v>
      </c>
      <c r="AI19" s="41">
        <v>0</v>
      </c>
      <c r="AJ19" s="41">
        <v>0</v>
      </c>
      <c r="AK19" s="41">
        <v>0</v>
      </c>
      <c r="AL19" s="41">
        <v>0</v>
      </c>
    </row>
    <row r="20" spans="2:38" x14ac:dyDescent="0.3">
      <c r="B20" s="39" t="s">
        <v>66</v>
      </c>
      <c r="C20" s="39" t="s">
        <v>222</v>
      </c>
      <c r="D20" s="39" t="s">
        <v>208</v>
      </c>
      <c r="E20" s="39" t="s">
        <v>209</v>
      </c>
      <c r="F20" s="41">
        <v>0.75</v>
      </c>
      <c r="G20" s="45"/>
      <c r="H20" s="41">
        <v>1</v>
      </c>
      <c r="I20" s="41">
        <v>1</v>
      </c>
      <c r="J20" s="41">
        <v>0</v>
      </c>
      <c r="K20" s="41">
        <v>2</v>
      </c>
      <c r="L20" s="47"/>
      <c r="M20" s="41">
        <v>0</v>
      </c>
      <c r="N20" s="41">
        <v>0</v>
      </c>
      <c r="O20" s="41">
        <v>0</v>
      </c>
      <c r="P20" s="41">
        <v>0</v>
      </c>
      <c r="Q20" s="41">
        <v>0</v>
      </c>
      <c r="R20" s="41">
        <v>1</v>
      </c>
      <c r="S20" s="41">
        <v>0</v>
      </c>
      <c r="T20" s="41">
        <v>0</v>
      </c>
      <c r="U20" s="47"/>
      <c r="V20" s="41">
        <v>1</v>
      </c>
      <c r="W20" s="41">
        <v>0</v>
      </c>
      <c r="X20" s="41">
        <v>0</v>
      </c>
      <c r="Y20" s="41">
        <v>0</v>
      </c>
      <c r="Z20" s="47"/>
      <c r="AA20" s="41">
        <v>0</v>
      </c>
      <c r="AB20" s="41">
        <v>0</v>
      </c>
      <c r="AC20" s="41">
        <v>0</v>
      </c>
      <c r="AD20" s="47"/>
      <c r="AE20" s="41">
        <v>0</v>
      </c>
      <c r="AF20" s="41">
        <v>0</v>
      </c>
      <c r="AG20" s="41">
        <v>0</v>
      </c>
      <c r="AH20" s="41">
        <v>0</v>
      </c>
      <c r="AI20" s="41">
        <v>1</v>
      </c>
      <c r="AJ20" s="41">
        <v>1</v>
      </c>
      <c r="AK20" s="41">
        <v>0</v>
      </c>
      <c r="AL20" s="41">
        <v>0</v>
      </c>
    </row>
    <row r="21" spans="2:38" x14ac:dyDescent="0.3">
      <c r="B21" s="39" t="s">
        <v>85</v>
      </c>
      <c r="C21" s="39" t="s">
        <v>223</v>
      </c>
      <c r="D21" s="39" t="s">
        <v>199</v>
      </c>
      <c r="E21" s="39" t="s">
        <v>200</v>
      </c>
      <c r="F21" s="41">
        <v>13.89</v>
      </c>
      <c r="G21" s="45"/>
      <c r="H21" s="41">
        <v>7</v>
      </c>
      <c r="I21" s="41">
        <v>0</v>
      </c>
      <c r="J21" s="41">
        <v>0</v>
      </c>
      <c r="K21" s="41">
        <v>3</v>
      </c>
      <c r="L21" s="47"/>
      <c r="M21" s="41">
        <v>0</v>
      </c>
      <c r="N21" s="41">
        <v>0</v>
      </c>
      <c r="O21" s="41">
        <v>7</v>
      </c>
      <c r="P21" s="41">
        <v>0</v>
      </c>
      <c r="Q21" s="41">
        <v>0</v>
      </c>
      <c r="R21" s="41">
        <v>0</v>
      </c>
      <c r="S21" s="41">
        <v>0</v>
      </c>
      <c r="T21" s="41">
        <v>0</v>
      </c>
      <c r="U21" s="47"/>
      <c r="V21" s="41">
        <v>0</v>
      </c>
      <c r="W21" s="41">
        <v>0</v>
      </c>
      <c r="X21" s="41">
        <v>0</v>
      </c>
      <c r="Y21" s="41">
        <v>0</v>
      </c>
      <c r="Z21" s="47"/>
      <c r="AA21" s="41">
        <v>0</v>
      </c>
      <c r="AB21" s="41">
        <v>0</v>
      </c>
      <c r="AC21" s="41">
        <v>0</v>
      </c>
      <c r="AD21" s="47"/>
      <c r="AE21" s="41">
        <v>0</v>
      </c>
      <c r="AF21" s="41">
        <v>0</v>
      </c>
      <c r="AG21" s="41">
        <v>0</v>
      </c>
      <c r="AH21" s="41">
        <v>22</v>
      </c>
      <c r="AI21" s="41">
        <v>0</v>
      </c>
      <c r="AJ21" s="41">
        <v>2</v>
      </c>
      <c r="AK21" s="41">
        <v>6</v>
      </c>
      <c r="AL21" s="41">
        <v>0</v>
      </c>
    </row>
    <row r="22" spans="2:38" x14ac:dyDescent="0.3">
      <c r="B22" s="39" t="s">
        <v>79</v>
      </c>
      <c r="C22" s="39" t="s">
        <v>225</v>
      </c>
      <c r="D22" s="39" t="s">
        <v>208</v>
      </c>
      <c r="E22" s="39" t="s">
        <v>202</v>
      </c>
      <c r="F22" s="41">
        <v>0.08</v>
      </c>
      <c r="G22" s="45"/>
      <c r="H22" s="41">
        <v>0</v>
      </c>
      <c r="I22" s="41">
        <v>0</v>
      </c>
      <c r="J22" s="41">
        <v>1</v>
      </c>
      <c r="K22" s="41">
        <v>1</v>
      </c>
      <c r="L22" s="47"/>
      <c r="M22" s="41">
        <v>0</v>
      </c>
      <c r="N22" s="41">
        <v>0</v>
      </c>
      <c r="O22" s="41">
        <v>0</v>
      </c>
      <c r="P22" s="41">
        <v>0</v>
      </c>
      <c r="Q22" s="41">
        <v>0</v>
      </c>
      <c r="R22" s="41">
        <v>0</v>
      </c>
      <c r="S22" s="41">
        <v>0</v>
      </c>
      <c r="T22" s="41">
        <v>0</v>
      </c>
      <c r="U22" s="47"/>
      <c r="V22" s="41">
        <v>0</v>
      </c>
      <c r="W22" s="41">
        <v>0</v>
      </c>
      <c r="X22" s="41">
        <v>0</v>
      </c>
      <c r="Y22" s="41">
        <v>0</v>
      </c>
      <c r="Z22" s="47"/>
      <c r="AA22" s="41">
        <v>0</v>
      </c>
      <c r="AB22" s="41">
        <v>1</v>
      </c>
      <c r="AC22" s="41">
        <v>0</v>
      </c>
      <c r="AD22" s="47"/>
      <c r="AE22" s="41">
        <v>0</v>
      </c>
      <c r="AF22" s="41">
        <v>0</v>
      </c>
      <c r="AG22" s="41">
        <v>0</v>
      </c>
      <c r="AH22" s="41">
        <v>0</v>
      </c>
      <c r="AI22" s="41">
        <v>0</v>
      </c>
      <c r="AJ22" s="41">
        <v>1</v>
      </c>
      <c r="AK22" s="41">
        <v>0</v>
      </c>
      <c r="AL22" s="41">
        <v>0</v>
      </c>
    </row>
    <row r="23" spans="2:38" x14ac:dyDescent="0.3">
      <c r="B23" s="39" t="s">
        <v>82</v>
      </c>
      <c r="C23" s="39" t="s">
        <v>226</v>
      </c>
      <c r="D23" s="39" t="s">
        <v>208</v>
      </c>
      <c r="E23" s="39" t="s">
        <v>209</v>
      </c>
      <c r="F23" s="41">
        <v>0.25</v>
      </c>
      <c r="G23" s="45"/>
      <c r="H23" s="41">
        <v>1</v>
      </c>
      <c r="I23" s="41">
        <v>1</v>
      </c>
      <c r="J23" s="41">
        <v>0</v>
      </c>
      <c r="K23" s="41">
        <v>1</v>
      </c>
      <c r="L23" s="47"/>
      <c r="M23" s="41">
        <v>0</v>
      </c>
      <c r="N23" s="41">
        <v>0</v>
      </c>
      <c r="O23" s="41">
        <v>0</v>
      </c>
      <c r="P23" s="41">
        <v>0</v>
      </c>
      <c r="Q23" s="41">
        <v>0</v>
      </c>
      <c r="R23" s="41">
        <v>0</v>
      </c>
      <c r="S23" s="41">
        <v>0</v>
      </c>
      <c r="T23" s="41">
        <v>1</v>
      </c>
      <c r="U23" s="47"/>
      <c r="V23" s="41">
        <v>0</v>
      </c>
      <c r="W23" s="41">
        <v>0</v>
      </c>
      <c r="X23" s="41">
        <v>1</v>
      </c>
      <c r="Y23" s="41">
        <v>0</v>
      </c>
      <c r="Z23" s="47"/>
      <c r="AA23" s="41">
        <v>0</v>
      </c>
      <c r="AB23" s="41">
        <v>0</v>
      </c>
      <c r="AC23" s="41">
        <v>0</v>
      </c>
      <c r="AD23" s="47"/>
      <c r="AE23" s="41">
        <v>0</v>
      </c>
      <c r="AF23" s="41">
        <v>0</v>
      </c>
      <c r="AG23" s="41">
        <v>0</v>
      </c>
      <c r="AH23" s="41">
        <v>0</v>
      </c>
      <c r="AI23" s="41">
        <v>1</v>
      </c>
      <c r="AJ23" s="41">
        <v>0</v>
      </c>
      <c r="AK23" s="41">
        <v>0</v>
      </c>
      <c r="AL23" s="41">
        <v>0</v>
      </c>
    </row>
    <row r="24" spans="2:38" x14ac:dyDescent="0.3">
      <c r="B24" s="39" t="s">
        <v>92</v>
      </c>
      <c r="C24" s="39" t="s">
        <v>227</v>
      </c>
      <c r="D24" s="39" t="s">
        <v>199</v>
      </c>
      <c r="E24" s="39" t="s">
        <v>209</v>
      </c>
      <c r="F24" s="41">
        <v>0.63</v>
      </c>
      <c r="G24" s="45"/>
      <c r="H24" s="41">
        <v>1</v>
      </c>
      <c r="I24" s="41">
        <v>8</v>
      </c>
      <c r="J24" s="41">
        <v>0</v>
      </c>
      <c r="K24" s="41">
        <v>3</v>
      </c>
      <c r="L24" s="47"/>
      <c r="M24" s="41">
        <v>0</v>
      </c>
      <c r="N24" s="41">
        <v>0</v>
      </c>
      <c r="O24" s="41">
        <v>1</v>
      </c>
      <c r="P24" s="41">
        <v>0</v>
      </c>
      <c r="Q24" s="41">
        <v>0</v>
      </c>
      <c r="R24" s="41">
        <v>0</v>
      </c>
      <c r="S24" s="41">
        <v>0</v>
      </c>
      <c r="T24" s="41">
        <v>0</v>
      </c>
      <c r="U24" s="47"/>
      <c r="V24" s="41">
        <v>0</v>
      </c>
      <c r="W24" s="41">
        <v>0</v>
      </c>
      <c r="X24" s="41">
        <v>6</v>
      </c>
      <c r="Y24" s="41">
        <v>2</v>
      </c>
      <c r="Z24" s="47"/>
      <c r="AA24" s="41">
        <v>0</v>
      </c>
      <c r="AB24" s="41">
        <v>0</v>
      </c>
      <c r="AC24" s="41">
        <v>0</v>
      </c>
      <c r="AD24" s="47"/>
      <c r="AE24" s="41">
        <v>1</v>
      </c>
      <c r="AF24" s="41">
        <v>0</v>
      </c>
      <c r="AG24" s="41">
        <v>1</v>
      </c>
      <c r="AH24" s="41">
        <v>0</v>
      </c>
      <c r="AI24" s="41">
        <v>0</v>
      </c>
      <c r="AJ24" s="41">
        <v>3</v>
      </c>
      <c r="AK24" s="41">
        <v>7</v>
      </c>
      <c r="AL24" s="41">
        <v>0</v>
      </c>
    </row>
    <row r="25" spans="2:38" x14ac:dyDescent="0.3">
      <c r="B25" s="39" t="s">
        <v>88</v>
      </c>
      <c r="C25" s="39" t="s">
        <v>228</v>
      </c>
      <c r="D25" s="39" t="s">
        <v>199</v>
      </c>
      <c r="E25" s="39" t="s">
        <v>200</v>
      </c>
      <c r="F25" s="41">
        <v>4.3899999999999997</v>
      </c>
      <c r="G25" s="45"/>
      <c r="H25" s="41">
        <v>12</v>
      </c>
      <c r="I25" s="41">
        <v>6</v>
      </c>
      <c r="J25" s="41">
        <v>2</v>
      </c>
      <c r="K25" s="41">
        <v>5</v>
      </c>
      <c r="L25" s="47"/>
      <c r="M25" s="41">
        <v>1</v>
      </c>
      <c r="N25" s="41">
        <v>0</v>
      </c>
      <c r="O25" s="41">
        <v>0</v>
      </c>
      <c r="P25" s="41">
        <v>0</v>
      </c>
      <c r="Q25" s="41">
        <v>0</v>
      </c>
      <c r="R25" s="41">
        <v>1</v>
      </c>
      <c r="S25" s="41">
        <v>8</v>
      </c>
      <c r="T25" s="41">
        <v>2</v>
      </c>
      <c r="U25" s="47"/>
      <c r="V25" s="41">
        <v>0</v>
      </c>
      <c r="W25" s="41">
        <v>2</v>
      </c>
      <c r="X25" s="41">
        <v>1</v>
      </c>
      <c r="Y25" s="41">
        <v>3</v>
      </c>
      <c r="Z25" s="47"/>
      <c r="AA25" s="41">
        <v>0</v>
      </c>
      <c r="AB25" s="41">
        <v>2</v>
      </c>
      <c r="AC25" s="41">
        <v>0</v>
      </c>
      <c r="AD25" s="47"/>
      <c r="AE25" s="41">
        <v>0</v>
      </c>
      <c r="AF25" s="41">
        <v>1</v>
      </c>
      <c r="AG25" s="41">
        <v>0</v>
      </c>
      <c r="AH25" s="41">
        <v>5</v>
      </c>
      <c r="AI25" s="41">
        <v>1</v>
      </c>
      <c r="AJ25" s="41">
        <v>1</v>
      </c>
      <c r="AK25" s="41">
        <v>5</v>
      </c>
      <c r="AL25" s="41">
        <v>0</v>
      </c>
    </row>
    <row r="26" spans="2:38" x14ac:dyDescent="0.3">
      <c r="B26" s="39" t="s">
        <v>56</v>
      </c>
      <c r="C26" s="39" t="s">
        <v>229</v>
      </c>
      <c r="D26" s="39" t="s">
        <v>208</v>
      </c>
      <c r="E26" s="39" t="s">
        <v>200</v>
      </c>
      <c r="F26" s="41">
        <v>3.54</v>
      </c>
      <c r="G26" s="45"/>
      <c r="H26" s="41">
        <v>6</v>
      </c>
      <c r="I26" s="41">
        <v>1</v>
      </c>
      <c r="J26" s="41">
        <v>2</v>
      </c>
      <c r="K26" s="41">
        <v>3</v>
      </c>
      <c r="L26" s="47"/>
      <c r="M26" s="41">
        <v>1</v>
      </c>
      <c r="N26" s="41">
        <v>0</v>
      </c>
      <c r="O26" s="41">
        <v>0</v>
      </c>
      <c r="P26" s="41">
        <v>0</v>
      </c>
      <c r="Q26" s="41">
        <v>0</v>
      </c>
      <c r="R26" s="41">
        <v>1</v>
      </c>
      <c r="S26" s="41">
        <v>4</v>
      </c>
      <c r="T26" s="41">
        <v>0</v>
      </c>
      <c r="U26" s="47"/>
      <c r="V26" s="41">
        <v>0</v>
      </c>
      <c r="W26" s="41">
        <v>0</v>
      </c>
      <c r="X26" s="41">
        <v>1</v>
      </c>
      <c r="Y26" s="41">
        <v>0</v>
      </c>
      <c r="Z26" s="47"/>
      <c r="AA26" s="41">
        <v>0</v>
      </c>
      <c r="AB26" s="41">
        <v>1</v>
      </c>
      <c r="AC26" s="41">
        <v>1</v>
      </c>
      <c r="AD26" s="47"/>
      <c r="AE26" s="41">
        <v>0</v>
      </c>
      <c r="AF26" s="41">
        <v>0</v>
      </c>
      <c r="AG26" s="41">
        <v>0</v>
      </c>
      <c r="AH26" s="41">
        <v>19</v>
      </c>
      <c r="AI26" s="41">
        <v>0</v>
      </c>
      <c r="AJ26" s="41">
        <v>4</v>
      </c>
      <c r="AK26" s="41">
        <v>7</v>
      </c>
      <c r="AL26" s="41">
        <v>0</v>
      </c>
    </row>
    <row r="27" spans="2:38" x14ac:dyDescent="0.3">
      <c r="B27" s="39" t="s">
        <v>69</v>
      </c>
      <c r="C27" s="39" t="s">
        <v>230</v>
      </c>
      <c r="D27" s="39" t="s">
        <v>199</v>
      </c>
      <c r="E27" s="39" t="s">
        <v>200</v>
      </c>
      <c r="F27" s="41">
        <v>1.45</v>
      </c>
      <c r="G27" s="45"/>
      <c r="H27" s="41">
        <v>3</v>
      </c>
      <c r="I27" s="41">
        <v>0</v>
      </c>
      <c r="J27" s="41">
        <v>0</v>
      </c>
      <c r="K27" s="41">
        <v>3</v>
      </c>
      <c r="L27" s="47"/>
      <c r="M27" s="41">
        <v>2</v>
      </c>
      <c r="N27" s="41">
        <v>0</v>
      </c>
      <c r="O27" s="41">
        <v>0</v>
      </c>
      <c r="P27" s="41">
        <v>0</v>
      </c>
      <c r="Q27" s="41">
        <v>0</v>
      </c>
      <c r="R27" s="41">
        <v>1</v>
      </c>
      <c r="S27" s="41">
        <v>0</v>
      </c>
      <c r="T27" s="41">
        <v>0</v>
      </c>
      <c r="U27" s="47"/>
      <c r="V27" s="41">
        <v>0</v>
      </c>
      <c r="W27" s="41">
        <v>0</v>
      </c>
      <c r="X27" s="41">
        <v>0</v>
      </c>
      <c r="Y27" s="41">
        <v>0</v>
      </c>
      <c r="Z27" s="47"/>
      <c r="AA27" s="41">
        <v>0</v>
      </c>
      <c r="AB27" s="41">
        <v>0</v>
      </c>
      <c r="AC27" s="41">
        <v>0</v>
      </c>
      <c r="AD27" s="47"/>
      <c r="AE27" s="41">
        <v>0</v>
      </c>
      <c r="AF27" s="41">
        <v>0</v>
      </c>
      <c r="AG27" s="41">
        <v>0</v>
      </c>
      <c r="AH27" s="41">
        <v>1</v>
      </c>
      <c r="AI27" s="41">
        <v>0</v>
      </c>
      <c r="AJ27" s="41">
        <v>1</v>
      </c>
      <c r="AK27" s="41">
        <v>4</v>
      </c>
      <c r="AL27" s="41">
        <v>0</v>
      </c>
    </row>
    <row r="28" spans="2:38" x14ac:dyDescent="0.3">
      <c r="B28" s="39" t="s">
        <v>68</v>
      </c>
      <c r="C28" s="39" t="s">
        <v>231</v>
      </c>
      <c r="D28" s="39" t="s">
        <v>199</v>
      </c>
      <c r="E28" s="39" t="s">
        <v>200</v>
      </c>
      <c r="F28" s="41">
        <v>0.98</v>
      </c>
      <c r="G28" s="45"/>
      <c r="H28" s="41">
        <v>1</v>
      </c>
      <c r="I28" s="41">
        <v>1</v>
      </c>
      <c r="J28" s="41">
        <v>0</v>
      </c>
      <c r="K28" s="41">
        <v>3</v>
      </c>
      <c r="L28" s="47"/>
      <c r="M28" s="41">
        <v>1</v>
      </c>
      <c r="N28" s="41">
        <v>0</v>
      </c>
      <c r="O28" s="41">
        <v>0</v>
      </c>
      <c r="P28" s="41">
        <v>0</v>
      </c>
      <c r="Q28" s="41">
        <v>0</v>
      </c>
      <c r="R28" s="41">
        <v>0</v>
      </c>
      <c r="S28" s="41">
        <v>0</v>
      </c>
      <c r="T28" s="41">
        <v>0</v>
      </c>
      <c r="U28" s="47"/>
      <c r="V28" s="41">
        <v>0</v>
      </c>
      <c r="W28" s="41">
        <v>1</v>
      </c>
      <c r="X28" s="41">
        <v>0</v>
      </c>
      <c r="Y28" s="41">
        <v>0</v>
      </c>
      <c r="Z28" s="47"/>
      <c r="AA28" s="41">
        <v>0</v>
      </c>
      <c r="AB28" s="41">
        <v>0</v>
      </c>
      <c r="AC28" s="41">
        <v>0</v>
      </c>
      <c r="AD28" s="47"/>
      <c r="AE28" s="41">
        <v>0</v>
      </c>
      <c r="AF28" s="41">
        <v>0</v>
      </c>
      <c r="AG28" s="41">
        <v>0</v>
      </c>
      <c r="AH28" s="41">
        <v>0</v>
      </c>
      <c r="AI28" s="41">
        <v>2</v>
      </c>
      <c r="AJ28" s="41">
        <v>2</v>
      </c>
      <c r="AK28" s="41">
        <v>4</v>
      </c>
      <c r="AL28" s="41">
        <v>0</v>
      </c>
    </row>
    <row r="29" spans="2:38" x14ac:dyDescent="0.3">
      <c r="B29" s="39" t="s">
        <v>90</v>
      </c>
      <c r="C29" s="39" t="s">
        <v>232</v>
      </c>
      <c r="D29" s="39" t="s">
        <v>199</v>
      </c>
      <c r="E29" s="39" t="s">
        <v>200</v>
      </c>
      <c r="F29" s="41">
        <v>3.99</v>
      </c>
      <c r="G29" s="45"/>
      <c r="H29" s="41">
        <v>8</v>
      </c>
      <c r="I29" s="41">
        <v>8</v>
      </c>
      <c r="J29" s="41">
        <v>0</v>
      </c>
      <c r="K29" s="41">
        <v>1</v>
      </c>
      <c r="L29" s="47"/>
      <c r="M29" s="41">
        <v>2</v>
      </c>
      <c r="N29" s="41">
        <v>0</v>
      </c>
      <c r="O29" s="41">
        <v>0</v>
      </c>
      <c r="P29" s="41">
        <v>4</v>
      </c>
      <c r="Q29" s="41">
        <v>0</v>
      </c>
      <c r="R29" s="41">
        <v>0</v>
      </c>
      <c r="S29" s="41">
        <v>2</v>
      </c>
      <c r="T29" s="41">
        <v>0</v>
      </c>
      <c r="U29" s="47"/>
      <c r="V29" s="41">
        <v>0</v>
      </c>
      <c r="W29" s="41">
        <v>7</v>
      </c>
      <c r="X29" s="41">
        <v>1</v>
      </c>
      <c r="Y29" s="41">
        <v>0</v>
      </c>
      <c r="Z29" s="47"/>
      <c r="AA29" s="41">
        <v>0</v>
      </c>
      <c r="AB29" s="41">
        <v>0</v>
      </c>
      <c r="AC29" s="41">
        <v>0</v>
      </c>
      <c r="AD29" s="47"/>
      <c r="AE29" s="41">
        <v>0</v>
      </c>
      <c r="AF29" s="41">
        <v>0</v>
      </c>
      <c r="AG29" s="41">
        <v>0</v>
      </c>
      <c r="AH29" s="41">
        <v>9</v>
      </c>
      <c r="AI29" s="41">
        <v>0</v>
      </c>
      <c r="AJ29" s="41">
        <v>0</v>
      </c>
      <c r="AK29" s="41">
        <v>0</v>
      </c>
      <c r="AL29" s="41">
        <v>0</v>
      </c>
    </row>
    <row r="30" spans="2:38" x14ac:dyDescent="0.3">
      <c r="B30" s="39" t="s">
        <v>78</v>
      </c>
      <c r="C30" s="39" t="s">
        <v>233</v>
      </c>
      <c r="D30" s="39" t="s">
        <v>199</v>
      </c>
      <c r="E30" s="39" t="s">
        <v>200</v>
      </c>
      <c r="F30" s="41">
        <v>1.38</v>
      </c>
      <c r="G30" s="45"/>
      <c r="H30" s="41">
        <v>5</v>
      </c>
      <c r="I30" s="41">
        <v>1</v>
      </c>
      <c r="J30" s="41">
        <v>1</v>
      </c>
      <c r="K30" s="41">
        <v>2</v>
      </c>
      <c r="L30" s="47"/>
      <c r="M30" s="41">
        <v>0</v>
      </c>
      <c r="N30" s="41">
        <v>0</v>
      </c>
      <c r="O30" s="41">
        <v>0</v>
      </c>
      <c r="P30" s="41">
        <v>0</v>
      </c>
      <c r="Q30" s="41">
        <v>0</v>
      </c>
      <c r="R30" s="41">
        <v>1</v>
      </c>
      <c r="S30" s="41">
        <v>4</v>
      </c>
      <c r="T30" s="41">
        <v>0</v>
      </c>
      <c r="U30" s="47"/>
      <c r="V30" s="41">
        <v>0</v>
      </c>
      <c r="W30" s="41">
        <v>0</v>
      </c>
      <c r="X30" s="41">
        <v>1</v>
      </c>
      <c r="Y30" s="41">
        <v>0</v>
      </c>
      <c r="Z30" s="47"/>
      <c r="AA30" s="41">
        <v>0</v>
      </c>
      <c r="AB30" s="41">
        <v>1</v>
      </c>
      <c r="AC30" s="41">
        <v>0</v>
      </c>
      <c r="AD30" s="47"/>
      <c r="AE30" s="41">
        <v>0</v>
      </c>
      <c r="AF30" s="41">
        <v>0</v>
      </c>
      <c r="AG30" s="41">
        <v>0</v>
      </c>
      <c r="AH30" s="41">
        <v>14</v>
      </c>
      <c r="AI30" s="41">
        <v>0</v>
      </c>
      <c r="AJ30" s="41">
        <v>2</v>
      </c>
      <c r="AK30" s="41">
        <v>0</v>
      </c>
      <c r="AL30" s="41">
        <v>0</v>
      </c>
    </row>
    <row r="31" spans="2:38" x14ac:dyDescent="0.3">
      <c r="B31" s="39" t="s">
        <v>65</v>
      </c>
      <c r="C31" s="39" t="s">
        <v>234</v>
      </c>
      <c r="D31" s="39" t="s">
        <v>208</v>
      </c>
      <c r="E31" s="39" t="s">
        <v>215</v>
      </c>
      <c r="F31" s="41">
        <v>4.37</v>
      </c>
      <c r="G31" s="45"/>
      <c r="H31" s="41">
        <v>7.5</v>
      </c>
      <c r="I31" s="41">
        <v>0</v>
      </c>
      <c r="J31" s="41">
        <v>0</v>
      </c>
      <c r="K31" s="41">
        <v>5</v>
      </c>
      <c r="L31" s="47"/>
      <c r="M31" s="41">
        <v>0.5</v>
      </c>
      <c r="N31" s="41">
        <v>0</v>
      </c>
      <c r="O31" s="41">
        <v>0</v>
      </c>
      <c r="P31" s="41">
        <v>5</v>
      </c>
      <c r="Q31" s="41">
        <v>0</v>
      </c>
      <c r="R31" s="41">
        <v>0</v>
      </c>
      <c r="S31" s="41">
        <v>2</v>
      </c>
      <c r="T31" s="41">
        <v>0</v>
      </c>
      <c r="U31" s="47"/>
      <c r="V31" s="41">
        <v>0</v>
      </c>
      <c r="W31" s="41">
        <v>0</v>
      </c>
      <c r="X31" s="41">
        <v>0</v>
      </c>
      <c r="Y31" s="41">
        <v>0</v>
      </c>
      <c r="Z31" s="47"/>
      <c r="AA31" s="41">
        <v>0</v>
      </c>
      <c r="AB31" s="41">
        <v>0</v>
      </c>
      <c r="AC31" s="41">
        <v>0</v>
      </c>
      <c r="AD31" s="47"/>
      <c r="AE31" s="41">
        <v>0</v>
      </c>
      <c r="AF31" s="41">
        <v>2</v>
      </c>
      <c r="AG31" s="41">
        <v>1</v>
      </c>
      <c r="AH31" s="41">
        <v>4</v>
      </c>
      <c r="AI31" s="41">
        <v>2</v>
      </c>
      <c r="AJ31" s="41">
        <v>1</v>
      </c>
      <c r="AK31" s="41">
        <v>4</v>
      </c>
      <c r="AL31" s="41">
        <v>0</v>
      </c>
    </row>
    <row r="32" spans="2:38" x14ac:dyDescent="0.3">
      <c r="B32" s="39" t="s">
        <v>64</v>
      </c>
      <c r="C32" s="39" t="s">
        <v>235</v>
      </c>
      <c r="D32" s="39" t="s">
        <v>208</v>
      </c>
      <c r="E32" s="39" t="s">
        <v>200</v>
      </c>
      <c r="F32" s="41">
        <v>4.07</v>
      </c>
      <c r="G32" s="45"/>
      <c r="H32" s="41">
        <v>4</v>
      </c>
      <c r="I32" s="41">
        <v>2</v>
      </c>
      <c r="J32" s="41">
        <v>0</v>
      </c>
      <c r="K32" s="41">
        <v>3</v>
      </c>
      <c r="L32" s="47"/>
      <c r="M32" s="41">
        <v>0</v>
      </c>
      <c r="N32" s="41">
        <v>0</v>
      </c>
      <c r="O32" s="41">
        <v>0</v>
      </c>
      <c r="P32" s="41">
        <v>0</v>
      </c>
      <c r="Q32" s="41">
        <v>0</v>
      </c>
      <c r="R32" s="41">
        <v>0</v>
      </c>
      <c r="S32" s="41">
        <v>4</v>
      </c>
      <c r="T32" s="41">
        <v>0</v>
      </c>
      <c r="U32" s="47"/>
      <c r="V32" s="41">
        <v>0</v>
      </c>
      <c r="W32" s="41">
        <v>1</v>
      </c>
      <c r="X32" s="41">
        <v>0</v>
      </c>
      <c r="Y32" s="41">
        <v>1</v>
      </c>
      <c r="Z32" s="47"/>
      <c r="AA32" s="41">
        <v>0</v>
      </c>
      <c r="AB32" s="41">
        <v>0</v>
      </c>
      <c r="AC32" s="41">
        <v>0</v>
      </c>
      <c r="AD32" s="47"/>
      <c r="AE32" s="41">
        <v>0</v>
      </c>
      <c r="AF32" s="41">
        <v>0</v>
      </c>
      <c r="AG32" s="41">
        <v>0</v>
      </c>
      <c r="AH32" s="41">
        <v>14</v>
      </c>
      <c r="AI32" s="41">
        <v>0</v>
      </c>
      <c r="AJ32" s="41">
        <v>2</v>
      </c>
      <c r="AK32" s="41">
        <v>1</v>
      </c>
      <c r="AL32" s="41">
        <v>0</v>
      </c>
    </row>
    <row r="33" spans="2:38" x14ac:dyDescent="0.3">
      <c r="B33" s="39" t="s">
        <v>83</v>
      </c>
      <c r="C33" s="39" t="s">
        <v>236</v>
      </c>
      <c r="D33" s="39" t="s">
        <v>199</v>
      </c>
      <c r="E33" s="39" t="s">
        <v>209</v>
      </c>
      <c r="F33" s="41">
        <v>2.12</v>
      </c>
      <c r="G33" s="45"/>
      <c r="H33" s="41">
        <v>1</v>
      </c>
      <c r="I33" s="41">
        <v>0</v>
      </c>
      <c r="J33" s="41">
        <v>0</v>
      </c>
      <c r="K33" s="41">
        <v>3</v>
      </c>
      <c r="L33" s="47"/>
      <c r="M33" s="41">
        <v>0</v>
      </c>
      <c r="N33" s="41">
        <v>0</v>
      </c>
      <c r="O33" s="41">
        <v>0</v>
      </c>
      <c r="P33" s="41">
        <v>0</v>
      </c>
      <c r="Q33" s="41">
        <v>0</v>
      </c>
      <c r="R33" s="41">
        <v>1</v>
      </c>
      <c r="S33" s="41">
        <v>0</v>
      </c>
      <c r="T33" s="41">
        <v>0</v>
      </c>
      <c r="U33" s="47"/>
      <c r="V33" s="41">
        <v>0</v>
      </c>
      <c r="W33" s="41">
        <v>0</v>
      </c>
      <c r="X33" s="41">
        <v>0</v>
      </c>
      <c r="Y33" s="41">
        <v>0</v>
      </c>
      <c r="Z33" s="47"/>
      <c r="AA33" s="41">
        <v>0</v>
      </c>
      <c r="AB33" s="41">
        <v>0</v>
      </c>
      <c r="AC33" s="41">
        <v>0</v>
      </c>
      <c r="AD33" s="47"/>
      <c r="AE33" s="41">
        <v>0</v>
      </c>
      <c r="AF33" s="41">
        <v>0</v>
      </c>
      <c r="AG33" s="41">
        <v>0</v>
      </c>
      <c r="AH33" s="41">
        <v>0</v>
      </c>
      <c r="AI33" s="41">
        <v>1</v>
      </c>
      <c r="AJ33" s="41">
        <v>2</v>
      </c>
      <c r="AK33" s="41">
        <v>2</v>
      </c>
      <c r="AL33" s="41">
        <v>0</v>
      </c>
    </row>
    <row r="34" spans="2:38" x14ac:dyDescent="0.3">
      <c r="B34" s="39" t="s">
        <v>71</v>
      </c>
      <c r="C34" s="39" t="s">
        <v>237</v>
      </c>
      <c r="D34" s="39" t="s">
        <v>208</v>
      </c>
      <c r="E34" s="39" t="s">
        <v>209</v>
      </c>
      <c r="F34" s="41">
        <v>0.49</v>
      </c>
      <c r="G34" s="45"/>
      <c r="H34" s="41">
        <v>2</v>
      </c>
      <c r="I34" s="41">
        <v>0</v>
      </c>
      <c r="J34" s="41">
        <v>1</v>
      </c>
      <c r="K34" s="41">
        <v>3</v>
      </c>
      <c r="L34" s="47"/>
      <c r="M34" s="41">
        <v>0</v>
      </c>
      <c r="N34" s="41">
        <v>0</v>
      </c>
      <c r="O34" s="41">
        <v>0</v>
      </c>
      <c r="P34" s="41">
        <v>0</v>
      </c>
      <c r="Q34" s="41">
        <v>0</v>
      </c>
      <c r="R34" s="41">
        <v>0</v>
      </c>
      <c r="S34" s="41">
        <v>2</v>
      </c>
      <c r="T34" s="41">
        <v>0</v>
      </c>
      <c r="U34" s="47"/>
      <c r="V34" s="41">
        <v>0</v>
      </c>
      <c r="W34" s="41">
        <v>0</v>
      </c>
      <c r="X34" s="41">
        <v>0</v>
      </c>
      <c r="Y34" s="41">
        <v>0</v>
      </c>
      <c r="Z34" s="47"/>
      <c r="AA34" s="41">
        <v>0</v>
      </c>
      <c r="AB34" s="41">
        <v>1</v>
      </c>
      <c r="AC34" s="41">
        <v>0</v>
      </c>
      <c r="AD34" s="47"/>
      <c r="AE34" s="41">
        <v>0</v>
      </c>
      <c r="AF34" s="41">
        <v>0</v>
      </c>
      <c r="AG34" s="41">
        <v>0</v>
      </c>
      <c r="AH34" s="41">
        <v>3</v>
      </c>
      <c r="AI34" s="41">
        <v>0</v>
      </c>
      <c r="AJ34" s="41">
        <v>2</v>
      </c>
      <c r="AK34" s="41">
        <v>3</v>
      </c>
      <c r="AL34" s="41">
        <v>0</v>
      </c>
    </row>
    <row r="35" spans="2:38" x14ac:dyDescent="0.3">
      <c r="B35" s="39" t="s">
        <v>91</v>
      </c>
      <c r="C35" s="39" t="s">
        <v>238</v>
      </c>
      <c r="D35" s="39" t="s">
        <v>199</v>
      </c>
      <c r="E35" s="39" t="s">
        <v>209</v>
      </c>
      <c r="F35" s="41">
        <v>1.3</v>
      </c>
      <c r="G35" s="45"/>
      <c r="H35" s="41">
        <v>1</v>
      </c>
      <c r="I35" s="41">
        <v>2</v>
      </c>
      <c r="J35" s="41">
        <v>0</v>
      </c>
      <c r="K35" s="41">
        <v>3</v>
      </c>
      <c r="L35" s="47"/>
      <c r="M35" s="41">
        <v>0</v>
      </c>
      <c r="N35" s="41">
        <v>0</v>
      </c>
      <c r="O35" s="41">
        <v>0</v>
      </c>
      <c r="P35" s="41">
        <v>0</v>
      </c>
      <c r="Q35" s="41">
        <v>0</v>
      </c>
      <c r="R35" s="41">
        <v>1</v>
      </c>
      <c r="S35" s="41">
        <v>0</v>
      </c>
      <c r="T35" s="41">
        <v>0</v>
      </c>
      <c r="U35" s="47"/>
      <c r="V35" s="41">
        <v>0</v>
      </c>
      <c r="W35" s="41">
        <v>0</v>
      </c>
      <c r="X35" s="41">
        <v>2</v>
      </c>
      <c r="Y35" s="41">
        <v>0</v>
      </c>
      <c r="Z35" s="47"/>
      <c r="AA35" s="41">
        <v>0</v>
      </c>
      <c r="AB35" s="41">
        <v>0</v>
      </c>
      <c r="AC35" s="41">
        <v>0</v>
      </c>
      <c r="AD35" s="47"/>
      <c r="AE35" s="41">
        <v>0</v>
      </c>
      <c r="AF35" s="41">
        <v>0</v>
      </c>
      <c r="AG35" s="41">
        <v>0</v>
      </c>
      <c r="AH35" s="41">
        <v>1</v>
      </c>
      <c r="AI35" s="41">
        <v>0</v>
      </c>
      <c r="AJ35" s="41">
        <v>2</v>
      </c>
      <c r="AK35" s="41">
        <v>1</v>
      </c>
      <c r="AL35" s="41">
        <v>0</v>
      </c>
    </row>
    <row r="36" spans="2:38" x14ac:dyDescent="0.3">
      <c r="B36" s="39" t="s">
        <v>86</v>
      </c>
      <c r="C36" s="39" t="s">
        <v>239</v>
      </c>
      <c r="D36" s="39" t="s">
        <v>199</v>
      </c>
      <c r="E36" s="39" t="s">
        <v>202</v>
      </c>
      <c r="F36" s="41">
        <v>1.27</v>
      </c>
      <c r="G36" s="45"/>
      <c r="H36" s="41">
        <v>4</v>
      </c>
      <c r="I36" s="41">
        <v>0</v>
      </c>
      <c r="J36" s="41">
        <v>0</v>
      </c>
      <c r="K36" s="41">
        <v>3</v>
      </c>
      <c r="L36" s="47"/>
      <c r="M36" s="41">
        <v>0</v>
      </c>
      <c r="N36" s="41">
        <v>0</v>
      </c>
      <c r="O36" s="41">
        <v>0</v>
      </c>
      <c r="P36" s="41">
        <v>0</v>
      </c>
      <c r="Q36" s="41">
        <v>0</v>
      </c>
      <c r="R36" s="41">
        <v>0</v>
      </c>
      <c r="S36" s="41">
        <v>4</v>
      </c>
      <c r="T36" s="41">
        <v>0</v>
      </c>
      <c r="U36" s="47"/>
      <c r="V36" s="41">
        <v>0</v>
      </c>
      <c r="W36" s="41">
        <v>0</v>
      </c>
      <c r="X36" s="41">
        <v>0</v>
      </c>
      <c r="Y36" s="41">
        <v>0</v>
      </c>
      <c r="Z36" s="47"/>
      <c r="AA36" s="41">
        <v>0</v>
      </c>
      <c r="AB36" s="41">
        <v>0</v>
      </c>
      <c r="AC36" s="41">
        <v>0</v>
      </c>
      <c r="AD36" s="47"/>
      <c r="AE36" s="41">
        <v>0</v>
      </c>
      <c r="AF36" s="41">
        <v>0</v>
      </c>
      <c r="AG36" s="41">
        <v>0</v>
      </c>
      <c r="AH36" s="41">
        <v>7</v>
      </c>
      <c r="AI36" s="41">
        <v>0</v>
      </c>
      <c r="AJ36" s="41">
        <v>2</v>
      </c>
      <c r="AK36" s="41">
        <v>9</v>
      </c>
      <c r="AL36" s="41">
        <v>0</v>
      </c>
    </row>
    <row r="37" spans="2:38" x14ac:dyDescent="0.3">
      <c r="B37" s="39" t="s">
        <v>93</v>
      </c>
      <c r="C37" s="39" t="s">
        <v>240</v>
      </c>
      <c r="D37" s="39" t="s">
        <v>208</v>
      </c>
      <c r="E37" s="39" t="s">
        <v>213</v>
      </c>
      <c r="F37" s="41">
        <v>0</v>
      </c>
      <c r="G37" s="45"/>
      <c r="H37" s="41">
        <v>0</v>
      </c>
      <c r="I37" s="41">
        <v>0</v>
      </c>
      <c r="J37" s="41">
        <v>4</v>
      </c>
      <c r="K37" s="41">
        <v>3</v>
      </c>
      <c r="L37" s="47"/>
      <c r="M37" s="41">
        <v>0</v>
      </c>
      <c r="N37" s="41">
        <v>0</v>
      </c>
      <c r="O37" s="41">
        <v>0</v>
      </c>
      <c r="P37" s="41">
        <v>0</v>
      </c>
      <c r="Q37" s="41">
        <v>0</v>
      </c>
      <c r="R37" s="41">
        <v>0</v>
      </c>
      <c r="S37" s="41">
        <v>0</v>
      </c>
      <c r="T37" s="41">
        <v>0</v>
      </c>
      <c r="U37" s="47"/>
      <c r="V37" s="41">
        <v>0</v>
      </c>
      <c r="W37" s="41">
        <v>0</v>
      </c>
      <c r="X37" s="41">
        <v>0</v>
      </c>
      <c r="Y37" s="41">
        <v>0</v>
      </c>
      <c r="Z37" s="47"/>
      <c r="AA37" s="41">
        <v>0</v>
      </c>
      <c r="AB37" s="41">
        <v>2</v>
      </c>
      <c r="AC37" s="41">
        <v>2</v>
      </c>
      <c r="AD37" s="47"/>
      <c r="AE37" s="41">
        <v>0</v>
      </c>
      <c r="AF37" s="41">
        <v>0</v>
      </c>
      <c r="AG37" s="41">
        <v>0</v>
      </c>
      <c r="AH37" s="41">
        <v>14</v>
      </c>
      <c r="AI37" s="41">
        <v>0</v>
      </c>
      <c r="AJ37" s="41">
        <v>2</v>
      </c>
      <c r="AK37" s="41">
        <v>16</v>
      </c>
      <c r="AL37" s="41">
        <v>0</v>
      </c>
    </row>
    <row r="38" spans="2:38" x14ac:dyDescent="0.3">
      <c r="B38" s="39" t="s">
        <v>94</v>
      </c>
      <c r="C38" s="39" t="s">
        <v>241</v>
      </c>
      <c r="D38" s="39" t="s">
        <v>199</v>
      </c>
      <c r="E38" s="39" t="s">
        <v>242</v>
      </c>
      <c r="F38" s="41">
        <v>9.51</v>
      </c>
      <c r="G38" s="45"/>
      <c r="H38" s="41">
        <v>14</v>
      </c>
      <c r="I38" s="41">
        <v>11</v>
      </c>
      <c r="J38" s="41">
        <v>0</v>
      </c>
      <c r="K38" s="41">
        <v>5</v>
      </c>
      <c r="L38" s="47"/>
      <c r="M38" s="41">
        <v>2</v>
      </c>
      <c r="N38" s="41">
        <v>0</v>
      </c>
      <c r="O38" s="41">
        <v>1</v>
      </c>
      <c r="P38" s="41">
        <v>4</v>
      </c>
      <c r="Q38" s="41">
        <v>3</v>
      </c>
      <c r="R38" s="41">
        <v>2</v>
      </c>
      <c r="S38" s="41">
        <v>1</v>
      </c>
      <c r="T38" s="41">
        <v>1</v>
      </c>
      <c r="U38" s="47"/>
      <c r="V38" s="41">
        <v>0</v>
      </c>
      <c r="W38" s="41">
        <v>1</v>
      </c>
      <c r="X38" s="41">
        <v>10</v>
      </c>
      <c r="Y38" s="41">
        <v>0</v>
      </c>
      <c r="Z38" s="47"/>
      <c r="AA38" s="41">
        <v>0</v>
      </c>
      <c r="AB38" s="41">
        <v>0</v>
      </c>
      <c r="AC38" s="41">
        <v>0</v>
      </c>
      <c r="AD38" s="47"/>
      <c r="AE38" s="41">
        <v>0</v>
      </c>
      <c r="AF38" s="41">
        <v>1</v>
      </c>
      <c r="AG38" s="41">
        <v>0</v>
      </c>
      <c r="AH38" s="41">
        <v>11</v>
      </c>
      <c r="AI38" s="41">
        <v>0</v>
      </c>
      <c r="AJ38" s="41">
        <v>3</v>
      </c>
      <c r="AK38" s="41">
        <v>9</v>
      </c>
      <c r="AL38" s="41">
        <v>1</v>
      </c>
    </row>
    <row r="39" spans="2:38" x14ac:dyDescent="0.3">
      <c r="B39" s="39" t="s">
        <v>101</v>
      </c>
      <c r="C39" s="39" t="s">
        <v>243</v>
      </c>
      <c r="D39" s="39" t="s">
        <v>208</v>
      </c>
      <c r="E39" s="39" t="s">
        <v>200</v>
      </c>
      <c r="F39" s="41">
        <v>3.31</v>
      </c>
      <c r="G39" s="45"/>
      <c r="H39" s="41">
        <v>4</v>
      </c>
      <c r="I39" s="41">
        <v>2</v>
      </c>
      <c r="J39" s="41">
        <v>0</v>
      </c>
      <c r="K39" s="41">
        <v>4</v>
      </c>
      <c r="L39" s="47"/>
      <c r="M39" s="41">
        <v>0</v>
      </c>
      <c r="N39" s="41">
        <v>0</v>
      </c>
      <c r="O39" s="41">
        <v>0</v>
      </c>
      <c r="P39" s="41">
        <v>0</v>
      </c>
      <c r="Q39" s="41">
        <v>0</v>
      </c>
      <c r="R39" s="41">
        <v>1</v>
      </c>
      <c r="S39" s="41">
        <v>2</v>
      </c>
      <c r="T39" s="41">
        <v>1</v>
      </c>
      <c r="U39" s="47"/>
      <c r="V39" s="41">
        <v>2</v>
      </c>
      <c r="W39" s="41">
        <v>0</v>
      </c>
      <c r="X39" s="41">
        <v>0</v>
      </c>
      <c r="Y39" s="41">
        <v>0</v>
      </c>
      <c r="Z39" s="47"/>
      <c r="AA39" s="41">
        <v>0</v>
      </c>
      <c r="AB39" s="41">
        <v>0</v>
      </c>
      <c r="AC39" s="41">
        <v>0</v>
      </c>
      <c r="AD39" s="47"/>
      <c r="AE39" s="41">
        <v>0</v>
      </c>
      <c r="AF39" s="41">
        <v>0</v>
      </c>
      <c r="AG39" s="41">
        <v>0</v>
      </c>
      <c r="AH39" s="41">
        <v>9</v>
      </c>
      <c r="AI39" s="41">
        <v>0</v>
      </c>
      <c r="AJ39" s="41">
        <v>2</v>
      </c>
      <c r="AK39" s="41">
        <v>8</v>
      </c>
      <c r="AL39" s="41">
        <v>1</v>
      </c>
    </row>
    <row r="40" spans="2:38" x14ac:dyDescent="0.3">
      <c r="B40" s="39" t="s">
        <v>117</v>
      </c>
      <c r="C40" s="39" t="s">
        <v>244</v>
      </c>
      <c r="D40" s="39" t="s">
        <v>199</v>
      </c>
      <c r="E40" s="39" t="s">
        <v>200</v>
      </c>
      <c r="F40" s="41">
        <v>11.64</v>
      </c>
      <c r="G40" s="45"/>
      <c r="H40" s="41">
        <v>0</v>
      </c>
      <c r="I40" s="41">
        <v>0</v>
      </c>
      <c r="J40" s="41">
        <v>0</v>
      </c>
      <c r="K40" s="41">
        <v>1</v>
      </c>
      <c r="L40" s="47"/>
      <c r="M40" s="41">
        <v>0</v>
      </c>
      <c r="N40" s="41">
        <v>0</v>
      </c>
      <c r="O40" s="41">
        <v>0</v>
      </c>
      <c r="P40" s="41">
        <v>0</v>
      </c>
      <c r="Q40" s="41">
        <v>0</v>
      </c>
      <c r="R40" s="41">
        <v>0</v>
      </c>
      <c r="S40" s="41">
        <v>0</v>
      </c>
      <c r="T40" s="41">
        <v>0</v>
      </c>
      <c r="U40" s="47"/>
      <c r="V40" s="41">
        <v>0</v>
      </c>
      <c r="W40" s="41">
        <v>0</v>
      </c>
      <c r="X40" s="41">
        <v>0</v>
      </c>
      <c r="Y40" s="41">
        <v>0</v>
      </c>
      <c r="Z40" s="47"/>
      <c r="AA40" s="41">
        <v>0</v>
      </c>
      <c r="AB40" s="41">
        <v>0</v>
      </c>
      <c r="AC40" s="41">
        <v>0</v>
      </c>
      <c r="AD40" s="47"/>
      <c r="AE40" s="41">
        <v>0</v>
      </c>
      <c r="AF40" s="41">
        <v>0</v>
      </c>
      <c r="AG40" s="41">
        <v>0</v>
      </c>
      <c r="AH40" s="41">
        <v>0</v>
      </c>
      <c r="AI40" s="41">
        <v>0</v>
      </c>
      <c r="AJ40" s="41">
        <v>0</v>
      </c>
      <c r="AK40" s="41">
        <v>1</v>
      </c>
      <c r="AL40" s="41">
        <v>0</v>
      </c>
    </row>
    <row r="41" spans="2:38" x14ac:dyDescent="0.3">
      <c r="B41" s="39" t="s">
        <v>80</v>
      </c>
      <c r="C41" s="39" t="s">
        <v>245</v>
      </c>
      <c r="D41" s="39" t="s">
        <v>208</v>
      </c>
      <c r="E41" s="39" t="s">
        <v>215</v>
      </c>
      <c r="F41" s="41">
        <v>0.79</v>
      </c>
      <c r="G41" s="45"/>
      <c r="H41" s="41">
        <v>2</v>
      </c>
      <c r="I41" s="41">
        <v>0</v>
      </c>
      <c r="J41" s="41">
        <v>0</v>
      </c>
      <c r="K41" s="41">
        <v>2</v>
      </c>
      <c r="L41" s="47"/>
      <c r="M41" s="41">
        <v>0</v>
      </c>
      <c r="N41" s="41">
        <v>0</v>
      </c>
      <c r="O41" s="41">
        <v>0</v>
      </c>
      <c r="P41" s="41">
        <v>0</v>
      </c>
      <c r="Q41" s="41">
        <v>0</v>
      </c>
      <c r="R41" s="41">
        <v>1</v>
      </c>
      <c r="S41" s="41">
        <v>0</v>
      </c>
      <c r="T41" s="41">
        <v>1</v>
      </c>
      <c r="U41" s="47"/>
      <c r="V41" s="41">
        <v>0</v>
      </c>
      <c r="W41" s="41">
        <v>0</v>
      </c>
      <c r="X41" s="41">
        <v>0</v>
      </c>
      <c r="Y41" s="41">
        <v>0</v>
      </c>
      <c r="Z41" s="47"/>
      <c r="AA41" s="41">
        <v>0</v>
      </c>
      <c r="AB41" s="41">
        <v>0</v>
      </c>
      <c r="AC41" s="41">
        <v>0</v>
      </c>
      <c r="AD41" s="47"/>
      <c r="AE41" s="41">
        <v>0</v>
      </c>
      <c r="AF41" s="41">
        <v>0</v>
      </c>
      <c r="AG41" s="41">
        <v>0</v>
      </c>
      <c r="AH41" s="41">
        <v>0</v>
      </c>
      <c r="AI41" s="41">
        <v>2</v>
      </c>
      <c r="AJ41" s="41">
        <v>2</v>
      </c>
      <c r="AK41" s="41">
        <v>0</v>
      </c>
      <c r="AL41" s="41">
        <v>0</v>
      </c>
    </row>
    <row r="42" spans="2:38" x14ac:dyDescent="0.3">
      <c r="B42" s="39" t="s">
        <v>54</v>
      </c>
      <c r="C42" s="39" t="s">
        <v>246</v>
      </c>
      <c r="D42" s="39" t="s">
        <v>208</v>
      </c>
      <c r="E42" s="39" t="s">
        <v>209</v>
      </c>
      <c r="F42" s="41">
        <v>0.06</v>
      </c>
      <c r="G42" s="45"/>
      <c r="H42" s="41">
        <v>0</v>
      </c>
      <c r="I42" s="41">
        <v>1</v>
      </c>
      <c r="J42" s="41">
        <v>0</v>
      </c>
      <c r="K42" s="41">
        <v>1</v>
      </c>
      <c r="L42" s="47"/>
      <c r="M42" s="41">
        <v>0</v>
      </c>
      <c r="N42" s="41">
        <v>0</v>
      </c>
      <c r="O42" s="41">
        <v>0</v>
      </c>
      <c r="P42" s="41">
        <v>0</v>
      </c>
      <c r="Q42" s="41">
        <v>0</v>
      </c>
      <c r="R42" s="41">
        <v>0</v>
      </c>
      <c r="S42" s="41">
        <v>0</v>
      </c>
      <c r="T42" s="41">
        <v>0</v>
      </c>
      <c r="U42" s="47"/>
      <c r="V42" s="41">
        <v>0</v>
      </c>
      <c r="W42" s="41">
        <v>1</v>
      </c>
      <c r="X42" s="41">
        <v>0</v>
      </c>
      <c r="Y42" s="41">
        <v>0</v>
      </c>
      <c r="Z42" s="47"/>
      <c r="AA42" s="41">
        <v>0</v>
      </c>
      <c r="AB42" s="41">
        <v>0</v>
      </c>
      <c r="AC42" s="41">
        <v>0</v>
      </c>
      <c r="AD42" s="47"/>
      <c r="AE42" s="41">
        <v>0</v>
      </c>
      <c r="AF42" s="41">
        <v>0</v>
      </c>
      <c r="AG42" s="41">
        <v>0</v>
      </c>
      <c r="AH42" s="41">
        <v>0</v>
      </c>
      <c r="AI42" s="41">
        <v>0</v>
      </c>
      <c r="AJ42" s="41">
        <v>1</v>
      </c>
      <c r="AK42" s="41">
        <v>0</v>
      </c>
      <c r="AL42" s="41">
        <v>0</v>
      </c>
    </row>
    <row r="43" spans="2:38" x14ac:dyDescent="0.3">
      <c r="B43" s="39" t="s">
        <v>120</v>
      </c>
      <c r="C43" s="39" t="s">
        <v>247</v>
      </c>
      <c r="D43" s="39" t="s">
        <v>199</v>
      </c>
      <c r="E43" s="39" t="s">
        <v>204</v>
      </c>
      <c r="F43" s="41">
        <v>69.27</v>
      </c>
      <c r="G43" s="45"/>
      <c r="H43" s="41">
        <v>0</v>
      </c>
      <c r="I43" s="41">
        <v>0</v>
      </c>
      <c r="J43" s="41">
        <v>0</v>
      </c>
      <c r="K43" s="41">
        <v>0</v>
      </c>
      <c r="L43" s="47"/>
      <c r="M43" s="41">
        <v>0</v>
      </c>
      <c r="N43" s="41">
        <v>0</v>
      </c>
      <c r="O43" s="41">
        <v>0</v>
      </c>
      <c r="P43" s="41">
        <v>0</v>
      </c>
      <c r="Q43" s="41">
        <v>0</v>
      </c>
      <c r="R43" s="41">
        <v>0</v>
      </c>
      <c r="S43" s="41">
        <v>0</v>
      </c>
      <c r="T43" s="41">
        <v>0</v>
      </c>
      <c r="U43" s="47"/>
      <c r="V43" s="41">
        <v>0</v>
      </c>
      <c r="W43" s="41">
        <v>0</v>
      </c>
      <c r="X43" s="41">
        <v>0</v>
      </c>
      <c r="Y43" s="41">
        <v>0</v>
      </c>
      <c r="Z43" s="47"/>
      <c r="AA43" s="41">
        <v>0</v>
      </c>
      <c r="AB43" s="41">
        <v>0</v>
      </c>
      <c r="AC43" s="41">
        <v>0</v>
      </c>
      <c r="AD43" s="47"/>
      <c r="AE43" s="41">
        <v>0</v>
      </c>
      <c r="AF43" s="41">
        <v>0</v>
      </c>
      <c r="AG43" s="41">
        <v>0</v>
      </c>
      <c r="AH43" s="41">
        <v>0</v>
      </c>
      <c r="AI43" s="41">
        <v>0</v>
      </c>
      <c r="AJ43" s="41">
        <v>0</v>
      </c>
      <c r="AK43" s="41">
        <v>0</v>
      </c>
      <c r="AL43" s="41">
        <v>0</v>
      </c>
    </row>
    <row r="44" spans="2:38" x14ac:dyDescent="0.3">
      <c r="B44" s="39" t="s">
        <v>114</v>
      </c>
      <c r="C44" s="39" t="s">
        <v>248</v>
      </c>
      <c r="D44" s="39" t="s">
        <v>208</v>
      </c>
      <c r="E44" s="39" t="s">
        <v>209</v>
      </c>
      <c r="F44" s="41">
        <v>0.8</v>
      </c>
      <c r="G44" s="45"/>
      <c r="H44" s="41">
        <v>0</v>
      </c>
      <c r="I44" s="41">
        <v>0</v>
      </c>
      <c r="J44" s="41">
        <v>0</v>
      </c>
      <c r="K44" s="41">
        <v>2</v>
      </c>
      <c r="L44" s="47"/>
      <c r="M44" s="41">
        <v>0</v>
      </c>
      <c r="N44" s="41">
        <v>0</v>
      </c>
      <c r="O44" s="41">
        <v>0</v>
      </c>
      <c r="P44" s="41">
        <v>0</v>
      </c>
      <c r="Q44" s="41">
        <v>0</v>
      </c>
      <c r="R44" s="41">
        <v>0</v>
      </c>
      <c r="S44" s="41">
        <v>0</v>
      </c>
      <c r="T44" s="41">
        <v>0</v>
      </c>
      <c r="U44" s="47"/>
      <c r="V44" s="41">
        <v>0</v>
      </c>
      <c r="W44" s="41">
        <v>0</v>
      </c>
      <c r="X44" s="41">
        <v>0</v>
      </c>
      <c r="Y44" s="41">
        <v>0</v>
      </c>
      <c r="Z44" s="47"/>
      <c r="AA44" s="41">
        <v>0</v>
      </c>
      <c r="AB44" s="41">
        <v>0</v>
      </c>
      <c r="AC44" s="41">
        <v>0</v>
      </c>
      <c r="AD44" s="47"/>
      <c r="AE44" s="41">
        <v>0</v>
      </c>
      <c r="AF44" s="41">
        <v>0</v>
      </c>
      <c r="AG44" s="41">
        <v>0</v>
      </c>
      <c r="AH44" s="41">
        <v>6</v>
      </c>
      <c r="AI44" s="41">
        <v>0</v>
      </c>
      <c r="AJ44" s="41">
        <v>1</v>
      </c>
      <c r="AK44" s="41">
        <v>0</v>
      </c>
      <c r="AL44" s="41">
        <v>0</v>
      </c>
    </row>
    <row r="45" spans="2:38" x14ac:dyDescent="0.3">
      <c r="B45" s="39" t="s">
        <v>111</v>
      </c>
      <c r="C45" s="39" t="s">
        <v>249</v>
      </c>
      <c r="D45" s="39" t="s">
        <v>199</v>
      </c>
      <c r="E45" s="39" t="s">
        <v>200</v>
      </c>
      <c r="F45" s="41">
        <v>22.44</v>
      </c>
      <c r="G45" s="45"/>
      <c r="H45" s="41">
        <v>20</v>
      </c>
      <c r="I45" s="41">
        <v>5</v>
      </c>
      <c r="J45" s="41">
        <v>0</v>
      </c>
      <c r="K45" s="41">
        <v>6</v>
      </c>
      <c r="L45" s="47"/>
      <c r="M45" s="41">
        <v>0</v>
      </c>
      <c r="N45" s="41">
        <v>0</v>
      </c>
      <c r="O45" s="41">
        <v>12</v>
      </c>
      <c r="P45" s="41">
        <v>2</v>
      </c>
      <c r="Q45" s="41">
        <v>0</v>
      </c>
      <c r="R45" s="41">
        <v>2</v>
      </c>
      <c r="S45" s="41">
        <v>3</v>
      </c>
      <c r="T45" s="41">
        <v>1</v>
      </c>
      <c r="U45" s="47"/>
      <c r="V45" s="41">
        <v>0</v>
      </c>
      <c r="W45" s="41">
        <v>0</v>
      </c>
      <c r="X45" s="41">
        <v>5</v>
      </c>
      <c r="Y45" s="41">
        <v>0</v>
      </c>
      <c r="Z45" s="47"/>
      <c r="AA45" s="41">
        <v>0</v>
      </c>
      <c r="AB45" s="41">
        <v>0</v>
      </c>
      <c r="AC45" s="41">
        <v>0</v>
      </c>
      <c r="AD45" s="47"/>
      <c r="AE45" s="41">
        <v>1</v>
      </c>
      <c r="AF45" s="41">
        <v>2</v>
      </c>
      <c r="AG45" s="41">
        <v>0</v>
      </c>
      <c r="AH45" s="41">
        <v>8</v>
      </c>
      <c r="AI45" s="41">
        <v>3</v>
      </c>
      <c r="AJ45" s="41">
        <v>4</v>
      </c>
      <c r="AK45" s="41">
        <v>13</v>
      </c>
      <c r="AL45" s="41">
        <v>1</v>
      </c>
    </row>
    <row r="46" spans="2:38" x14ac:dyDescent="0.3">
      <c r="B46" s="39" t="s">
        <v>115</v>
      </c>
      <c r="C46" s="39" t="s">
        <v>250</v>
      </c>
      <c r="D46" s="39" t="s">
        <v>199</v>
      </c>
      <c r="E46" s="39" t="s">
        <v>200</v>
      </c>
      <c r="F46" s="41">
        <v>1.73</v>
      </c>
      <c r="G46" s="45"/>
      <c r="H46" s="41">
        <v>0</v>
      </c>
      <c r="I46" s="41">
        <v>0</v>
      </c>
      <c r="J46" s="41">
        <v>0</v>
      </c>
      <c r="K46" s="41">
        <v>0</v>
      </c>
      <c r="L46" s="47"/>
      <c r="M46" s="41">
        <v>0</v>
      </c>
      <c r="N46" s="41">
        <v>0</v>
      </c>
      <c r="O46" s="41">
        <v>0</v>
      </c>
      <c r="P46" s="41">
        <v>0</v>
      </c>
      <c r="Q46" s="41">
        <v>0</v>
      </c>
      <c r="R46" s="41">
        <v>0</v>
      </c>
      <c r="S46" s="41">
        <v>0</v>
      </c>
      <c r="T46" s="41">
        <v>0</v>
      </c>
      <c r="U46" s="47"/>
      <c r="V46" s="41">
        <v>0</v>
      </c>
      <c r="W46" s="41">
        <v>0</v>
      </c>
      <c r="X46" s="41">
        <v>0</v>
      </c>
      <c r="Y46" s="41">
        <v>0</v>
      </c>
      <c r="Z46" s="47"/>
      <c r="AA46" s="41">
        <v>0</v>
      </c>
      <c r="AB46" s="41">
        <v>0</v>
      </c>
      <c r="AC46" s="41">
        <v>0</v>
      </c>
      <c r="AD46" s="47"/>
      <c r="AE46" s="41">
        <v>0</v>
      </c>
      <c r="AF46" s="41">
        <v>0</v>
      </c>
      <c r="AG46" s="41">
        <v>0</v>
      </c>
      <c r="AH46" s="41">
        <v>0</v>
      </c>
      <c r="AI46" s="41">
        <v>0</v>
      </c>
      <c r="AJ46" s="41">
        <v>0</v>
      </c>
      <c r="AK46" s="41">
        <v>0</v>
      </c>
      <c r="AL46" s="41">
        <v>0</v>
      </c>
    </row>
    <row r="47" spans="2:38" x14ac:dyDescent="0.3">
      <c r="B47" s="39" t="s">
        <v>72</v>
      </c>
      <c r="C47" s="39" t="s">
        <v>251</v>
      </c>
      <c r="D47" s="39" t="s">
        <v>208</v>
      </c>
      <c r="E47" s="39" t="s">
        <v>215</v>
      </c>
      <c r="F47" s="41">
        <v>1.34</v>
      </c>
      <c r="G47" s="45"/>
      <c r="H47" s="41">
        <v>3</v>
      </c>
      <c r="I47" s="41">
        <v>0</v>
      </c>
      <c r="J47" s="41">
        <v>0</v>
      </c>
      <c r="K47" s="41">
        <v>6</v>
      </c>
      <c r="L47" s="47"/>
      <c r="M47" s="41">
        <v>0</v>
      </c>
      <c r="N47" s="41">
        <v>0</v>
      </c>
      <c r="O47" s="41">
        <v>0</v>
      </c>
      <c r="P47" s="41">
        <v>1</v>
      </c>
      <c r="Q47" s="41">
        <v>0</v>
      </c>
      <c r="R47" s="41">
        <v>2</v>
      </c>
      <c r="S47" s="41">
        <v>0</v>
      </c>
      <c r="T47" s="41">
        <v>0</v>
      </c>
      <c r="U47" s="47"/>
      <c r="V47" s="41">
        <v>0</v>
      </c>
      <c r="W47" s="41">
        <v>0</v>
      </c>
      <c r="X47" s="41">
        <v>0</v>
      </c>
      <c r="Y47" s="41">
        <v>0</v>
      </c>
      <c r="Z47" s="47"/>
      <c r="AA47" s="41">
        <v>0</v>
      </c>
      <c r="AB47" s="41">
        <v>0</v>
      </c>
      <c r="AC47" s="41">
        <v>0</v>
      </c>
      <c r="AD47" s="47"/>
      <c r="AE47" s="41">
        <v>0</v>
      </c>
      <c r="AF47" s="41">
        <v>0</v>
      </c>
      <c r="AG47" s="41">
        <v>1</v>
      </c>
      <c r="AH47" s="41">
        <v>10</v>
      </c>
      <c r="AI47" s="41">
        <v>3</v>
      </c>
      <c r="AJ47" s="41">
        <v>1</v>
      </c>
      <c r="AK47" s="41">
        <v>4</v>
      </c>
      <c r="AL47" s="41">
        <v>1</v>
      </c>
    </row>
    <row r="48" spans="2:38" x14ac:dyDescent="0.3">
      <c r="B48" s="39" t="s">
        <v>112</v>
      </c>
      <c r="C48" s="39" t="s">
        <v>252</v>
      </c>
      <c r="D48" s="39" t="s">
        <v>199</v>
      </c>
      <c r="E48" s="39" t="s">
        <v>213</v>
      </c>
      <c r="F48" s="41">
        <v>9.56</v>
      </c>
      <c r="G48" s="45"/>
      <c r="H48" s="41">
        <v>0</v>
      </c>
      <c r="I48" s="41">
        <v>0</v>
      </c>
      <c r="J48" s="41">
        <v>2</v>
      </c>
      <c r="K48" s="41">
        <v>3</v>
      </c>
      <c r="L48" s="47"/>
      <c r="M48" s="41">
        <v>0</v>
      </c>
      <c r="N48" s="41">
        <v>0</v>
      </c>
      <c r="O48" s="41">
        <v>0</v>
      </c>
      <c r="P48" s="41">
        <v>0</v>
      </c>
      <c r="Q48" s="41">
        <v>0</v>
      </c>
      <c r="R48" s="41">
        <v>0</v>
      </c>
      <c r="S48" s="41">
        <v>0</v>
      </c>
      <c r="T48" s="41">
        <v>0</v>
      </c>
      <c r="U48" s="47"/>
      <c r="V48" s="41">
        <v>0</v>
      </c>
      <c r="W48" s="41">
        <v>0</v>
      </c>
      <c r="X48" s="41">
        <v>0</v>
      </c>
      <c r="Y48" s="41">
        <v>0</v>
      </c>
      <c r="Z48" s="47"/>
      <c r="AA48" s="41">
        <v>1</v>
      </c>
      <c r="AB48" s="41">
        <v>0</v>
      </c>
      <c r="AC48" s="41">
        <v>1</v>
      </c>
      <c r="AD48" s="47"/>
      <c r="AE48" s="41">
        <v>0</v>
      </c>
      <c r="AF48" s="41">
        <v>0</v>
      </c>
      <c r="AG48" s="41">
        <v>0</v>
      </c>
      <c r="AH48" s="41">
        <v>73</v>
      </c>
      <c r="AI48" s="41">
        <v>0</v>
      </c>
      <c r="AJ48" s="41">
        <v>3</v>
      </c>
      <c r="AK48" s="41">
        <v>18</v>
      </c>
      <c r="AL48" s="41">
        <v>0</v>
      </c>
    </row>
    <row r="49" spans="2:38" x14ac:dyDescent="0.3">
      <c r="B49" s="39" t="s">
        <v>96</v>
      </c>
      <c r="C49" s="39" t="s">
        <v>253</v>
      </c>
      <c r="D49" s="39" t="s">
        <v>208</v>
      </c>
      <c r="E49" s="39" t="s">
        <v>213</v>
      </c>
      <c r="F49" s="41">
        <v>0.82</v>
      </c>
      <c r="G49" s="45"/>
      <c r="H49" s="41">
        <v>1</v>
      </c>
      <c r="I49" s="41">
        <v>0</v>
      </c>
      <c r="J49" s="41">
        <v>2</v>
      </c>
      <c r="K49" s="41">
        <v>2</v>
      </c>
      <c r="L49" s="47"/>
      <c r="M49" s="41">
        <v>0</v>
      </c>
      <c r="N49" s="41">
        <v>0</v>
      </c>
      <c r="O49" s="41">
        <v>0</v>
      </c>
      <c r="P49" s="41">
        <v>0</v>
      </c>
      <c r="Q49" s="41">
        <v>0</v>
      </c>
      <c r="R49" s="41">
        <v>0</v>
      </c>
      <c r="S49" s="41">
        <v>1</v>
      </c>
      <c r="T49" s="41">
        <v>0</v>
      </c>
      <c r="U49" s="47"/>
      <c r="V49" s="41">
        <v>0</v>
      </c>
      <c r="W49" s="41">
        <v>0</v>
      </c>
      <c r="X49" s="41">
        <v>0</v>
      </c>
      <c r="Y49" s="41">
        <v>0</v>
      </c>
      <c r="Z49" s="47"/>
      <c r="AA49" s="41">
        <v>1</v>
      </c>
      <c r="AB49" s="41">
        <v>1</v>
      </c>
      <c r="AC49" s="41">
        <v>0</v>
      </c>
      <c r="AD49" s="47"/>
      <c r="AE49" s="41">
        <v>0</v>
      </c>
      <c r="AF49" s="41">
        <v>0</v>
      </c>
      <c r="AG49" s="41">
        <v>0</v>
      </c>
      <c r="AH49" s="41">
        <v>0</v>
      </c>
      <c r="AI49" s="41">
        <v>0</v>
      </c>
      <c r="AJ49" s="41">
        <v>1</v>
      </c>
      <c r="AK49" s="41">
        <v>2</v>
      </c>
      <c r="AL49" s="41">
        <v>0</v>
      </c>
    </row>
    <row r="50" spans="2:38" x14ac:dyDescent="0.3">
      <c r="B50" s="39" t="s">
        <v>103</v>
      </c>
      <c r="C50" s="39" t="s">
        <v>254</v>
      </c>
      <c r="D50" s="39" t="s">
        <v>199</v>
      </c>
      <c r="E50" s="39" t="s">
        <v>204</v>
      </c>
      <c r="F50" s="41"/>
      <c r="G50" s="45"/>
      <c r="H50" s="41">
        <v>4</v>
      </c>
      <c r="I50" s="41">
        <v>20</v>
      </c>
      <c r="J50" s="41">
        <v>55</v>
      </c>
      <c r="K50" s="41">
        <v>6</v>
      </c>
      <c r="L50" s="47"/>
      <c r="M50" s="41">
        <v>0</v>
      </c>
      <c r="N50" s="41">
        <v>0</v>
      </c>
      <c r="O50" s="41">
        <v>0</v>
      </c>
      <c r="P50" s="41">
        <v>0</v>
      </c>
      <c r="Q50" s="41">
        <v>1</v>
      </c>
      <c r="R50" s="41">
        <v>2</v>
      </c>
      <c r="S50" s="41">
        <v>0</v>
      </c>
      <c r="T50" s="41">
        <v>1</v>
      </c>
      <c r="U50" s="47"/>
      <c r="V50" s="41">
        <v>0</v>
      </c>
      <c r="W50" s="41">
        <v>0</v>
      </c>
      <c r="X50" s="41">
        <v>20</v>
      </c>
      <c r="Y50" s="41">
        <v>0</v>
      </c>
      <c r="Z50" s="47"/>
      <c r="AA50" s="41">
        <v>30</v>
      </c>
      <c r="AB50" s="41">
        <v>0</v>
      </c>
      <c r="AC50" s="41">
        <v>25</v>
      </c>
      <c r="AD50" s="47"/>
      <c r="AE50" s="41">
        <v>1</v>
      </c>
      <c r="AF50" s="41">
        <v>2</v>
      </c>
      <c r="AG50" s="41">
        <v>2</v>
      </c>
      <c r="AH50" s="41">
        <v>40</v>
      </c>
      <c r="AI50" s="41">
        <v>3</v>
      </c>
      <c r="AJ50" s="41">
        <v>3</v>
      </c>
      <c r="AK50" s="41">
        <v>43</v>
      </c>
      <c r="AL50" s="41">
        <v>2</v>
      </c>
    </row>
    <row r="51" spans="2:38" x14ac:dyDescent="0.3">
      <c r="B51" s="39" t="s">
        <v>105</v>
      </c>
      <c r="C51" s="39" t="s">
        <v>255</v>
      </c>
      <c r="D51" s="39" t="s">
        <v>199</v>
      </c>
      <c r="E51" s="39" t="s">
        <v>204</v>
      </c>
      <c r="F51" s="41"/>
      <c r="G51" s="45"/>
      <c r="H51" s="41">
        <v>14</v>
      </c>
      <c r="I51" s="41">
        <v>0</v>
      </c>
      <c r="J51" s="41">
        <v>7</v>
      </c>
      <c r="K51" s="41">
        <v>5</v>
      </c>
      <c r="L51" s="47"/>
      <c r="M51" s="41">
        <v>0</v>
      </c>
      <c r="N51" s="41">
        <v>0</v>
      </c>
      <c r="O51" s="41">
        <v>0</v>
      </c>
      <c r="P51" s="41">
        <v>11</v>
      </c>
      <c r="Q51" s="41">
        <v>0</v>
      </c>
      <c r="R51" s="41">
        <v>0</v>
      </c>
      <c r="S51" s="41">
        <v>3</v>
      </c>
      <c r="T51" s="41">
        <v>0</v>
      </c>
      <c r="U51" s="47"/>
      <c r="V51" s="41">
        <v>0</v>
      </c>
      <c r="W51" s="41">
        <v>0</v>
      </c>
      <c r="X51" s="41">
        <v>0</v>
      </c>
      <c r="Y51" s="41">
        <v>0</v>
      </c>
      <c r="Z51" s="47"/>
      <c r="AA51" s="41">
        <v>5</v>
      </c>
      <c r="AB51" s="41">
        <v>1</v>
      </c>
      <c r="AC51" s="41">
        <v>1</v>
      </c>
      <c r="AD51" s="47"/>
      <c r="AE51" s="41">
        <v>1</v>
      </c>
      <c r="AF51" s="41">
        <v>2</v>
      </c>
      <c r="AG51" s="41">
        <v>2</v>
      </c>
      <c r="AH51" s="41">
        <v>77</v>
      </c>
      <c r="AI51" s="41">
        <v>0</v>
      </c>
      <c r="AJ51" s="41">
        <v>3</v>
      </c>
      <c r="AK51" s="41">
        <v>45</v>
      </c>
      <c r="AL51" s="41">
        <v>3</v>
      </c>
    </row>
    <row r="52" spans="2:38" x14ac:dyDescent="0.3">
      <c r="B52" s="39" t="s">
        <v>98</v>
      </c>
      <c r="C52" s="39" t="s">
        <v>256</v>
      </c>
      <c r="D52" s="39" t="s">
        <v>199</v>
      </c>
      <c r="E52" s="39" t="s">
        <v>204</v>
      </c>
      <c r="F52" s="41"/>
      <c r="G52" s="45"/>
      <c r="H52" s="41">
        <v>6</v>
      </c>
      <c r="I52" s="41">
        <v>9</v>
      </c>
      <c r="J52" s="41">
        <v>3</v>
      </c>
      <c r="K52" s="41">
        <v>6</v>
      </c>
      <c r="L52" s="47"/>
      <c r="M52" s="41">
        <v>0</v>
      </c>
      <c r="N52" s="41">
        <v>0</v>
      </c>
      <c r="O52" s="41">
        <v>0</v>
      </c>
      <c r="P52" s="41">
        <v>1</v>
      </c>
      <c r="Q52" s="41">
        <v>0</v>
      </c>
      <c r="R52" s="41">
        <v>1</v>
      </c>
      <c r="S52" s="41">
        <v>4</v>
      </c>
      <c r="T52" s="41">
        <v>0</v>
      </c>
      <c r="U52" s="47"/>
      <c r="V52" s="41">
        <v>0</v>
      </c>
      <c r="W52" s="41">
        <v>0</v>
      </c>
      <c r="X52" s="41">
        <v>8</v>
      </c>
      <c r="Y52" s="41">
        <v>1</v>
      </c>
      <c r="Z52" s="47"/>
      <c r="AA52" s="41">
        <v>1</v>
      </c>
      <c r="AB52" s="41">
        <v>1</v>
      </c>
      <c r="AC52" s="41">
        <v>1</v>
      </c>
      <c r="AD52" s="47"/>
      <c r="AE52" s="41">
        <v>0</v>
      </c>
      <c r="AF52" s="41">
        <v>1</v>
      </c>
      <c r="AG52" s="41">
        <v>2</v>
      </c>
      <c r="AH52" s="41">
        <v>31</v>
      </c>
      <c r="AI52" s="41">
        <v>3</v>
      </c>
      <c r="AJ52" s="41">
        <v>4</v>
      </c>
      <c r="AK52" s="41">
        <v>33</v>
      </c>
      <c r="AL52" s="41">
        <v>4</v>
      </c>
    </row>
    <row r="53" spans="2:38" x14ac:dyDescent="0.3">
      <c r="B53" s="39" t="s">
        <v>73</v>
      </c>
      <c r="C53" s="39" t="s">
        <v>257</v>
      </c>
      <c r="D53" s="39" t="s">
        <v>208</v>
      </c>
      <c r="E53" s="39" t="s">
        <v>200</v>
      </c>
      <c r="F53" s="41">
        <v>0</v>
      </c>
      <c r="G53" s="45"/>
      <c r="H53" s="41">
        <v>1</v>
      </c>
      <c r="I53" s="41">
        <v>0</v>
      </c>
      <c r="J53" s="41">
        <v>0</v>
      </c>
      <c r="K53" s="41">
        <v>1</v>
      </c>
      <c r="L53" s="47"/>
      <c r="M53" s="41">
        <v>0</v>
      </c>
      <c r="N53" s="41">
        <v>0</v>
      </c>
      <c r="O53" s="41">
        <v>0</v>
      </c>
      <c r="P53" s="41">
        <v>0</v>
      </c>
      <c r="Q53" s="41">
        <v>0</v>
      </c>
      <c r="R53" s="41">
        <v>1</v>
      </c>
      <c r="S53" s="41">
        <v>0</v>
      </c>
      <c r="T53" s="41">
        <v>0</v>
      </c>
      <c r="U53" s="47"/>
      <c r="V53" s="41">
        <v>0</v>
      </c>
      <c r="W53" s="41">
        <v>0</v>
      </c>
      <c r="X53" s="41">
        <v>0</v>
      </c>
      <c r="Y53" s="41">
        <v>0</v>
      </c>
      <c r="Z53" s="47"/>
      <c r="AA53" s="41">
        <v>0</v>
      </c>
      <c r="AB53" s="41">
        <v>0</v>
      </c>
      <c r="AC53" s="41">
        <v>0</v>
      </c>
      <c r="AD53" s="47"/>
      <c r="AE53" s="41">
        <v>0</v>
      </c>
      <c r="AF53" s="41">
        <v>0</v>
      </c>
      <c r="AG53" s="41">
        <v>0</v>
      </c>
      <c r="AH53" s="41">
        <v>0</v>
      </c>
      <c r="AI53" s="41">
        <v>0</v>
      </c>
      <c r="AJ53" s="41">
        <v>0</v>
      </c>
      <c r="AK53" s="41">
        <v>1</v>
      </c>
      <c r="AL53" s="41">
        <v>0</v>
      </c>
    </row>
    <row r="54" spans="2:38" x14ac:dyDescent="0.3">
      <c r="B54" s="39" t="s">
        <v>121</v>
      </c>
      <c r="C54" s="39" t="s">
        <v>258</v>
      </c>
      <c r="D54" s="39" t="s">
        <v>208</v>
      </c>
      <c r="E54" s="39" t="s">
        <v>213</v>
      </c>
      <c r="F54" s="41">
        <v>2.5099999999999998</v>
      </c>
      <c r="G54" s="45"/>
      <c r="H54" s="41">
        <v>0</v>
      </c>
      <c r="I54" s="41">
        <v>0</v>
      </c>
      <c r="J54" s="41">
        <v>0</v>
      </c>
      <c r="K54" s="41">
        <v>0</v>
      </c>
      <c r="L54" s="47"/>
      <c r="M54" s="41">
        <v>0</v>
      </c>
      <c r="N54" s="41">
        <v>0</v>
      </c>
      <c r="O54" s="41">
        <v>0</v>
      </c>
      <c r="P54" s="41">
        <v>0</v>
      </c>
      <c r="Q54" s="41">
        <v>0</v>
      </c>
      <c r="R54" s="41">
        <v>0</v>
      </c>
      <c r="S54" s="41">
        <v>0</v>
      </c>
      <c r="T54" s="41">
        <v>0</v>
      </c>
      <c r="U54" s="47"/>
      <c r="V54" s="41">
        <v>0</v>
      </c>
      <c r="W54" s="41">
        <v>0</v>
      </c>
      <c r="X54" s="41">
        <v>0</v>
      </c>
      <c r="Y54" s="41">
        <v>0</v>
      </c>
      <c r="Z54" s="47"/>
      <c r="AA54" s="41">
        <v>0</v>
      </c>
      <c r="AB54" s="41">
        <v>0</v>
      </c>
      <c r="AC54" s="41">
        <v>0</v>
      </c>
      <c r="AD54" s="47"/>
      <c r="AE54" s="41">
        <v>0</v>
      </c>
      <c r="AF54" s="41">
        <v>0</v>
      </c>
      <c r="AG54" s="41">
        <v>0</v>
      </c>
      <c r="AH54" s="41">
        <v>0</v>
      </c>
      <c r="AI54" s="41">
        <v>0</v>
      </c>
      <c r="AJ54" s="41">
        <v>0</v>
      </c>
      <c r="AK54" s="41">
        <v>0</v>
      </c>
      <c r="AL54" s="41">
        <v>0</v>
      </c>
    </row>
    <row r="55" spans="2:38" x14ac:dyDescent="0.3">
      <c r="B55" s="39" t="s">
        <v>87</v>
      </c>
      <c r="C55" s="39" t="s">
        <v>259</v>
      </c>
      <c r="D55" s="39" t="s">
        <v>208</v>
      </c>
      <c r="E55" s="39" t="s">
        <v>209</v>
      </c>
      <c r="F55" s="41">
        <v>0.55000000000000004</v>
      </c>
      <c r="G55" s="45"/>
      <c r="H55" s="41">
        <v>5</v>
      </c>
      <c r="I55" s="41">
        <v>0</v>
      </c>
      <c r="J55" s="41">
        <v>2</v>
      </c>
      <c r="K55" s="41">
        <v>3</v>
      </c>
      <c r="L55" s="47"/>
      <c r="M55" s="41">
        <v>0</v>
      </c>
      <c r="N55" s="41">
        <v>0</v>
      </c>
      <c r="O55" s="41">
        <v>0</v>
      </c>
      <c r="P55" s="41">
        <v>0</v>
      </c>
      <c r="Q55" s="41">
        <v>0</v>
      </c>
      <c r="R55" s="41">
        <v>0</v>
      </c>
      <c r="S55" s="41">
        <v>5</v>
      </c>
      <c r="T55" s="41">
        <v>0</v>
      </c>
      <c r="U55" s="47"/>
      <c r="V55" s="41">
        <v>0</v>
      </c>
      <c r="W55" s="41">
        <v>0</v>
      </c>
      <c r="X55" s="41">
        <v>0</v>
      </c>
      <c r="Y55" s="41">
        <v>0</v>
      </c>
      <c r="Z55" s="47"/>
      <c r="AA55" s="41">
        <v>0</v>
      </c>
      <c r="AB55" s="41">
        <v>2</v>
      </c>
      <c r="AC55" s="41">
        <v>0</v>
      </c>
      <c r="AD55" s="47"/>
      <c r="AE55" s="41">
        <v>0</v>
      </c>
      <c r="AF55" s="41">
        <v>0</v>
      </c>
      <c r="AG55" s="41">
        <v>0</v>
      </c>
      <c r="AH55" s="41">
        <v>5</v>
      </c>
      <c r="AI55" s="41">
        <v>0</v>
      </c>
      <c r="AJ55" s="41">
        <v>1</v>
      </c>
      <c r="AK55" s="41">
        <v>1</v>
      </c>
      <c r="AL55" s="41">
        <v>0</v>
      </c>
    </row>
    <row r="56" spans="2:38" x14ac:dyDescent="0.3">
      <c r="B56" s="39" t="s">
        <v>84</v>
      </c>
      <c r="C56" s="39" t="s">
        <v>260</v>
      </c>
      <c r="D56" s="39" t="s">
        <v>199</v>
      </c>
      <c r="E56" s="39" t="s">
        <v>200</v>
      </c>
      <c r="F56" s="41">
        <v>8.18</v>
      </c>
      <c r="G56" s="45"/>
      <c r="H56" s="41">
        <v>5</v>
      </c>
      <c r="I56" s="41">
        <v>2</v>
      </c>
      <c r="J56" s="41">
        <v>0</v>
      </c>
      <c r="K56" s="41">
        <v>3</v>
      </c>
      <c r="L56" s="47"/>
      <c r="M56" s="41">
        <v>0</v>
      </c>
      <c r="N56" s="41">
        <v>0</v>
      </c>
      <c r="O56" s="41">
        <v>0</v>
      </c>
      <c r="P56" s="41">
        <v>2</v>
      </c>
      <c r="Q56" s="41">
        <v>0</v>
      </c>
      <c r="R56" s="41">
        <v>2</v>
      </c>
      <c r="S56" s="41">
        <v>0</v>
      </c>
      <c r="T56" s="41">
        <v>1</v>
      </c>
      <c r="U56" s="47"/>
      <c r="V56" s="41">
        <v>2</v>
      </c>
      <c r="W56" s="41">
        <v>0</v>
      </c>
      <c r="X56" s="41">
        <v>0</v>
      </c>
      <c r="Y56" s="41">
        <v>0</v>
      </c>
      <c r="Z56" s="47"/>
      <c r="AA56" s="41">
        <v>0</v>
      </c>
      <c r="AB56" s="41">
        <v>0</v>
      </c>
      <c r="AC56" s="41">
        <v>0</v>
      </c>
      <c r="AD56" s="47"/>
      <c r="AE56" s="41">
        <v>0</v>
      </c>
      <c r="AF56" s="41">
        <v>0</v>
      </c>
      <c r="AG56" s="41">
        <v>0</v>
      </c>
      <c r="AH56" s="41">
        <v>0</v>
      </c>
      <c r="AI56" s="41">
        <v>2</v>
      </c>
      <c r="AJ56" s="41">
        <v>2</v>
      </c>
      <c r="AK56" s="41">
        <v>4</v>
      </c>
      <c r="AL56" s="41">
        <v>0</v>
      </c>
    </row>
    <row r="57" spans="2:38" x14ac:dyDescent="0.3">
      <c r="B57" s="39" t="s">
        <v>89</v>
      </c>
      <c r="C57" s="39" t="s">
        <v>261</v>
      </c>
      <c r="D57" s="39" t="s">
        <v>199</v>
      </c>
      <c r="E57" s="39" t="s">
        <v>200</v>
      </c>
      <c r="F57" s="41">
        <v>12.76</v>
      </c>
      <c r="G57" s="45"/>
      <c r="H57" s="41">
        <v>1</v>
      </c>
      <c r="I57" s="41">
        <v>0</v>
      </c>
      <c r="J57" s="41">
        <v>0</v>
      </c>
      <c r="K57" s="41">
        <v>1</v>
      </c>
      <c r="L57" s="47"/>
      <c r="M57" s="41">
        <v>0</v>
      </c>
      <c r="N57" s="41">
        <v>0</v>
      </c>
      <c r="O57" s="41">
        <v>0</v>
      </c>
      <c r="P57" s="41">
        <v>0</v>
      </c>
      <c r="Q57" s="41">
        <v>0</v>
      </c>
      <c r="R57" s="41">
        <v>0</v>
      </c>
      <c r="S57" s="41">
        <v>1</v>
      </c>
      <c r="T57" s="41">
        <v>0</v>
      </c>
      <c r="U57" s="47"/>
      <c r="V57" s="41">
        <v>0</v>
      </c>
      <c r="W57" s="41">
        <v>0</v>
      </c>
      <c r="X57" s="41">
        <v>0</v>
      </c>
      <c r="Y57" s="41">
        <v>0</v>
      </c>
      <c r="Z57" s="47"/>
      <c r="AA57" s="41">
        <v>0</v>
      </c>
      <c r="AB57" s="41">
        <v>0</v>
      </c>
      <c r="AC57" s="41">
        <v>0</v>
      </c>
      <c r="AD57" s="47"/>
      <c r="AE57" s="41">
        <v>0</v>
      </c>
      <c r="AF57" s="41">
        <v>0</v>
      </c>
      <c r="AG57" s="41">
        <v>0</v>
      </c>
      <c r="AH57" s="41">
        <v>0</v>
      </c>
      <c r="AI57" s="41">
        <v>0</v>
      </c>
      <c r="AJ57" s="41">
        <v>1</v>
      </c>
      <c r="AK57" s="41">
        <v>0</v>
      </c>
      <c r="AL57" s="41">
        <v>0</v>
      </c>
    </row>
    <row r="58" spans="2:38" x14ac:dyDescent="0.3">
      <c r="B58" s="39" t="s">
        <v>58</v>
      </c>
      <c r="C58" s="39" t="s">
        <v>262</v>
      </c>
      <c r="D58" s="39" t="s">
        <v>199</v>
      </c>
      <c r="E58" s="39" t="s">
        <v>200</v>
      </c>
      <c r="F58" s="41">
        <v>3.16</v>
      </c>
      <c r="G58" s="45"/>
      <c r="H58" s="41">
        <v>1</v>
      </c>
      <c r="I58" s="41">
        <v>1</v>
      </c>
      <c r="J58" s="41">
        <v>0</v>
      </c>
      <c r="K58" s="41">
        <v>0</v>
      </c>
      <c r="L58" s="47"/>
      <c r="M58" s="41">
        <v>0</v>
      </c>
      <c r="N58" s="41">
        <v>0</v>
      </c>
      <c r="O58" s="41">
        <v>0</v>
      </c>
      <c r="P58" s="41">
        <v>0</v>
      </c>
      <c r="Q58" s="41">
        <v>0</v>
      </c>
      <c r="R58" s="41">
        <v>0</v>
      </c>
      <c r="S58" s="41">
        <v>1</v>
      </c>
      <c r="T58" s="41">
        <v>0</v>
      </c>
      <c r="U58" s="47"/>
      <c r="V58" s="41">
        <v>0</v>
      </c>
      <c r="W58" s="41">
        <v>1</v>
      </c>
      <c r="X58" s="41">
        <v>0</v>
      </c>
      <c r="Y58" s="41">
        <v>0</v>
      </c>
      <c r="Z58" s="47"/>
      <c r="AA58" s="41">
        <v>0</v>
      </c>
      <c r="AB58" s="41">
        <v>0</v>
      </c>
      <c r="AC58" s="41">
        <v>0</v>
      </c>
      <c r="AD58" s="47"/>
      <c r="AE58" s="41">
        <v>0</v>
      </c>
      <c r="AF58" s="41">
        <v>0</v>
      </c>
      <c r="AG58" s="41">
        <v>0</v>
      </c>
      <c r="AH58" s="41">
        <v>0</v>
      </c>
      <c r="AI58" s="41">
        <v>0</v>
      </c>
      <c r="AJ58" s="41">
        <v>0</v>
      </c>
      <c r="AK58" s="41">
        <v>0</v>
      </c>
      <c r="AL58" s="41">
        <v>0</v>
      </c>
    </row>
    <row r="59" spans="2:38" x14ac:dyDescent="0.3">
      <c r="B59" s="39" t="s">
        <v>110</v>
      </c>
      <c r="C59" s="39" t="s">
        <v>263</v>
      </c>
      <c r="D59" s="39" t="s">
        <v>199</v>
      </c>
      <c r="E59" s="39" t="s">
        <v>204</v>
      </c>
      <c r="F59" s="41">
        <v>79.84</v>
      </c>
      <c r="G59" s="45"/>
      <c r="H59" s="41">
        <v>3</v>
      </c>
      <c r="I59" s="41">
        <v>0</v>
      </c>
      <c r="J59" s="41">
        <v>2</v>
      </c>
      <c r="K59" s="41">
        <v>2</v>
      </c>
      <c r="L59" s="47"/>
      <c r="M59" s="41">
        <v>0</v>
      </c>
      <c r="N59" s="41">
        <v>0</v>
      </c>
      <c r="O59" s="41">
        <v>0</v>
      </c>
      <c r="P59" s="41">
        <v>0</v>
      </c>
      <c r="Q59" s="41">
        <v>0</v>
      </c>
      <c r="R59" s="41">
        <v>0</v>
      </c>
      <c r="S59" s="41">
        <v>3</v>
      </c>
      <c r="T59" s="41">
        <v>0</v>
      </c>
      <c r="U59" s="47"/>
      <c r="V59" s="41">
        <v>0</v>
      </c>
      <c r="W59" s="41">
        <v>0</v>
      </c>
      <c r="X59" s="41">
        <v>0</v>
      </c>
      <c r="Y59" s="41">
        <v>0</v>
      </c>
      <c r="Z59" s="47"/>
      <c r="AA59" s="41">
        <v>1</v>
      </c>
      <c r="AB59" s="41">
        <v>1</v>
      </c>
      <c r="AC59" s="41">
        <v>0</v>
      </c>
      <c r="AD59" s="47"/>
      <c r="AE59" s="41">
        <v>0</v>
      </c>
      <c r="AF59" s="41">
        <v>0</v>
      </c>
      <c r="AG59" s="41">
        <v>0</v>
      </c>
      <c r="AH59" s="41">
        <v>0</v>
      </c>
      <c r="AI59" s="41">
        <v>0</v>
      </c>
      <c r="AJ59" s="41">
        <v>1</v>
      </c>
      <c r="AK59" s="41">
        <v>1</v>
      </c>
      <c r="AL59" s="41">
        <v>0</v>
      </c>
    </row>
    <row r="60" spans="2:38" x14ac:dyDescent="0.3">
      <c r="B60" s="39" t="s">
        <v>76</v>
      </c>
      <c r="C60" s="39" t="s">
        <v>264</v>
      </c>
      <c r="D60" s="39" t="s">
        <v>199</v>
      </c>
      <c r="E60" s="39" t="s">
        <v>200</v>
      </c>
      <c r="F60" s="41">
        <v>6.11</v>
      </c>
      <c r="G60" s="45"/>
      <c r="H60" s="41">
        <v>6</v>
      </c>
      <c r="I60" s="41">
        <v>1</v>
      </c>
      <c r="J60" s="41">
        <v>0</v>
      </c>
      <c r="K60" s="41">
        <v>3</v>
      </c>
      <c r="L60" s="47"/>
      <c r="M60" s="41">
        <v>1</v>
      </c>
      <c r="N60" s="41">
        <v>0</v>
      </c>
      <c r="O60" s="41">
        <v>0</v>
      </c>
      <c r="P60" s="41">
        <v>0</v>
      </c>
      <c r="Q60" s="41">
        <v>0</v>
      </c>
      <c r="R60" s="41">
        <v>1</v>
      </c>
      <c r="S60" s="41">
        <v>3</v>
      </c>
      <c r="T60" s="41">
        <v>1</v>
      </c>
      <c r="U60" s="47"/>
      <c r="V60" s="41">
        <v>0</v>
      </c>
      <c r="W60" s="41">
        <v>1</v>
      </c>
      <c r="X60" s="41">
        <v>0</v>
      </c>
      <c r="Y60" s="41">
        <v>0</v>
      </c>
      <c r="Z60" s="47"/>
      <c r="AA60" s="41">
        <v>0</v>
      </c>
      <c r="AB60" s="41">
        <v>0</v>
      </c>
      <c r="AC60" s="41">
        <v>0</v>
      </c>
      <c r="AD60" s="47"/>
      <c r="AE60" s="41">
        <v>0</v>
      </c>
      <c r="AF60" s="41">
        <v>0</v>
      </c>
      <c r="AG60" s="41">
        <v>0</v>
      </c>
      <c r="AH60" s="41">
        <v>25</v>
      </c>
      <c r="AI60" s="41">
        <v>0</v>
      </c>
      <c r="AJ60" s="41">
        <v>2</v>
      </c>
      <c r="AK60" s="41">
        <v>12</v>
      </c>
      <c r="AL60" s="41">
        <v>0</v>
      </c>
    </row>
    <row r="61" spans="2:38" x14ac:dyDescent="0.3">
      <c r="B61" s="39" t="s">
        <v>81</v>
      </c>
      <c r="C61" s="39" t="s">
        <v>265</v>
      </c>
      <c r="D61" s="39" t="s">
        <v>199</v>
      </c>
      <c r="E61" s="39" t="s">
        <v>209</v>
      </c>
      <c r="F61" s="41">
        <v>1.1299999999999999</v>
      </c>
      <c r="G61" s="45"/>
      <c r="H61" s="41">
        <v>0</v>
      </c>
      <c r="I61" s="41">
        <v>0</v>
      </c>
      <c r="J61" s="41">
        <v>1</v>
      </c>
      <c r="K61" s="41">
        <v>1</v>
      </c>
      <c r="L61" s="47"/>
      <c r="M61" s="41">
        <v>0</v>
      </c>
      <c r="N61" s="41">
        <v>0</v>
      </c>
      <c r="O61" s="41">
        <v>0</v>
      </c>
      <c r="P61" s="41">
        <v>0</v>
      </c>
      <c r="Q61" s="41">
        <v>0</v>
      </c>
      <c r="R61" s="41">
        <v>0</v>
      </c>
      <c r="S61" s="41">
        <v>0</v>
      </c>
      <c r="T61" s="41">
        <v>0</v>
      </c>
      <c r="U61" s="47"/>
      <c r="V61" s="41">
        <v>0</v>
      </c>
      <c r="W61" s="41">
        <v>0</v>
      </c>
      <c r="X61" s="41">
        <v>0</v>
      </c>
      <c r="Y61" s="41">
        <v>0</v>
      </c>
      <c r="Z61" s="47"/>
      <c r="AA61" s="41">
        <v>0</v>
      </c>
      <c r="AB61" s="41">
        <v>0</v>
      </c>
      <c r="AC61" s="41">
        <v>1</v>
      </c>
      <c r="AD61" s="47"/>
      <c r="AE61" s="41">
        <v>0</v>
      </c>
      <c r="AF61" s="41">
        <v>0</v>
      </c>
      <c r="AG61" s="41">
        <v>0</v>
      </c>
      <c r="AH61" s="41">
        <v>0</v>
      </c>
      <c r="AI61" s="41">
        <v>0</v>
      </c>
      <c r="AJ61" s="41">
        <v>0</v>
      </c>
      <c r="AK61" s="41">
        <v>1</v>
      </c>
      <c r="AL61" s="41">
        <v>0</v>
      </c>
    </row>
    <row r="62" spans="2:38" x14ac:dyDescent="0.3">
      <c r="B62" s="39" t="s">
        <v>70</v>
      </c>
      <c r="C62" s="39" t="s">
        <v>266</v>
      </c>
      <c r="D62" s="39" t="s">
        <v>199</v>
      </c>
      <c r="E62" s="39" t="s">
        <v>200</v>
      </c>
      <c r="F62" s="41">
        <v>4.9400000000000004</v>
      </c>
      <c r="G62" s="45"/>
      <c r="H62" s="41">
        <v>2</v>
      </c>
      <c r="I62" s="41">
        <v>5</v>
      </c>
      <c r="J62" s="41">
        <v>1</v>
      </c>
      <c r="K62" s="41">
        <v>2</v>
      </c>
      <c r="L62" s="47"/>
      <c r="M62" s="41">
        <v>0</v>
      </c>
      <c r="N62" s="41">
        <v>0</v>
      </c>
      <c r="O62" s="41">
        <v>0</v>
      </c>
      <c r="P62" s="41">
        <v>0</v>
      </c>
      <c r="Q62" s="41">
        <v>0</v>
      </c>
      <c r="R62" s="41">
        <v>0</v>
      </c>
      <c r="S62" s="41">
        <v>2</v>
      </c>
      <c r="T62" s="41">
        <v>0</v>
      </c>
      <c r="U62" s="47"/>
      <c r="V62" s="41">
        <v>0</v>
      </c>
      <c r="W62" s="41">
        <v>1</v>
      </c>
      <c r="X62" s="41">
        <v>4</v>
      </c>
      <c r="Y62" s="41">
        <v>0</v>
      </c>
      <c r="Z62" s="47"/>
      <c r="AA62" s="41">
        <v>0</v>
      </c>
      <c r="AB62" s="41">
        <v>0</v>
      </c>
      <c r="AC62" s="41">
        <v>1</v>
      </c>
      <c r="AD62" s="47"/>
      <c r="AE62" s="41">
        <v>0</v>
      </c>
      <c r="AF62" s="41">
        <v>0</v>
      </c>
      <c r="AG62" s="41">
        <v>0</v>
      </c>
      <c r="AH62" s="41">
        <v>0</v>
      </c>
      <c r="AI62" s="41">
        <v>0</v>
      </c>
      <c r="AJ62" s="41">
        <v>2</v>
      </c>
      <c r="AK62" s="41">
        <v>4</v>
      </c>
      <c r="AL62" s="41">
        <v>0</v>
      </c>
    </row>
    <row r="63" spans="2:38" x14ac:dyDescent="0.3">
      <c r="B63" s="39" t="s">
        <v>74</v>
      </c>
      <c r="C63" s="39" t="s">
        <v>267</v>
      </c>
      <c r="D63" s="39" t="s">
        <v>199</v>
      </c>
      <c r="E63" s="39" t="s">
        <v>200</v>
      </c>
      <c r="F63" s="41">
        <v>10.32</v>
      </c>
      <c r="G63" s="45"/>
      <c r="H63" s="41">
        <v>13</v>
      </c>
      <c r="I63" s="41">
        <v>1</v>
      </c>
      <c r="J63" s="41">
        <v>0</v>
      </c>
      <c r="K63" s="41">
        <v>4</v>
      </c>
      <c r="L63" s="47"/>
      <c r="M63" s="41">
        <v>2</v>
      </c>
      <c r="N63" s="41">
        <v>0</v>
      </c>
      <c r="O63" s="41">
        <v>0</v>
      </c>
      <c r="P63" s="41">
        <v>7</v>
      </c>
      <c r="Q63" s="41">
        <v>0</v>
      </c>
      <c r="R63" s="41">
        <v>3</v>
      </c>
      <c r="S63" s="41">
        <v>0</v>
      </c>
      <c r="T63" s="41">
        <v>1</v>
      </c>
      <c r="U63" s="47"/>
      <c r="V63" s="41">
        <v>0</v>
      </c>
      <c r="W63" s="41">
        <v>0</v>
      </c>
      <c r="X63" s="41">
        <v>1</v>
      </c>
      <c r="Y63" s="41">
        <v>0</v>
      </c>
      <c r="Z63" s="47"/>
      <c r="AA63" s="41">
        <v>0</v>
      </c>
      <c r="AB63" s="41">
        <v>0</v>
      </c>
      <c r="AC63" s="41">
        <v>0</v>
      </c>
      <c r="AD63" s="47"/>
      <c r="AE63" s="41">
        <v>0</v>
      </c>
      <c r="AF63" s="41">
        <v>2</v>
      </c>
      <c r="AG63" s="41">
        <v>1</v>
      </c>
      <c r="AH63" s="41">
        <v>14</v>
      </c>
      <c r="AI63" s="41">
        <v>3</v>
      </c>
      <c r="AJ63" s="41">
        <v>5</v>
      </c>
      <c r="AK63" s="41">
        <v>0</v>
      </c>
      <c r="AL63" s="41">
        <v>0</v>
      </c>
    </row>
    <row r="64" spans="2:38" x14ac:dyDescent="0.3">
      <c r="B64" s="39" t="s">
        <v>118</v>
      </c>
      <c r="C64" s="39" t="s">
        <v>268</v>
      </c>
      <c r="D64" s="39" t="s">
        <v>199</v>
      </c>
      <c r="E64" s="39" t="s">
        <v>209</v>
      </c>
      <c r="F64" s="41">
        <v>2.11</v>
      </c>
      <c r="G64" s="45"/>
      <c r="H64" s="41">
        <v>0</v>
      </c>
      <c r="I64" s="41">
        <v>0</v>
      </c>
      <c r="J64" s="41">
        <v>0</v>
      </c>
      <c r="K64" s="41">
        <v>2</v>
      </c>
      <c r="L64" s="47"/>
      <c r="M64" s="41">
        <v>0</v>
      </c>
      <c r="N64" s="41">
        <v>0</v>
      </c>
      <c r="O64" s="41">
        <v>0</v>
      </c>
      <c r="P64" s="41">
        <v>0</v>
      </c>
      <c r="Q64" s="41">
        <v>0</v>
      </c>
      <c r="R64" s="41">
        <v>0</v>
      </c>
      <c r="S64" s="41">
        <v>0</v>
      </c>
      <c r="T64" s="41">
        <v>0</v>
      </c>
      <c r="U64" s="47"/>
      <c r="V64" s="41">
        <v>0</v>
      </c>
      <c r="W64" s="41">
        <v>0</v>
      </c>
      <c r="X64" s="41">
        <v>0</v>
      </c>
      <c r="Y64" s="41">
        <v>0</v>
      </c>
      <c r="Z64" s="47"/>
      <c r="AA64" s="41">
        <v>0</v>
      </c>
      <c r="AB64" s="41">
        <v>0</v>
      </c>
      <c r="AC64" s="41">
        <v>0</v>
      </c>
      <c r="AD64" s="47"/>
      <c r="AE64" s="41">
        <v>0</v>
      </c>
      <c r="AF64" s="41">
        <v>0</v>
      </c>
      <c r="AG64" s="41">
        <v>0</v>
      </c>
      <c r="AH64" s="41">
        <v>0</v>
      </c>
      <c r="AI64" s="41">
        <v>0</v>
      </c>
      <c r="AJ64" s="41">
        <v>1</v>
      </c>
      <c r="AK64" s="41">
        <v>2</v>
      </c>
      <c r="AL64" s="41">
        <v>0</v>
      </c>
    </row>
    <row r="65" spans="2:38" x14ac:dyDescent="0.3">
      <c r="B65" s="39" t="s">
        <v>60</v>
      </c>
      <c r="C65" s="39" t="s">
        <v>269</v>
      </c>
      <c r="D65" s="39" t="s">
        <v>199</v>
      </c>
      <c r="E65" s="39" t="s">
        <v>200</v>
      </c>
      <c r="F65" s="41">
        <v>5.35</v>
      </c>
      <c r="G65" s="45"/>
      <c r="H65" s="41">
        <v>0</v>
      </c>
      <c r="I65" s="41">
        <v>3</v>
      </c>
      <c r="J65" s="41">
        <v>0</v>
      </c>
      <c r="K65" s="41">
        <v>2</v>
      </c>
      <c r="L65" s="47"/>
      <c r="M65" s="41">
        <v>0</v>
      </c>
      <c r="N65" s="41">
        <v>0</v>
      </c>
      <c r="O65" s="41">
        <v>0</v>
      </c>
      <c r="P65" s="41">
        <v>0</v>
      </c>
      <c r="Q65" s="41">
        <v>0</v>
      </c>
      <c r="R65" s="41">
        <v>0</v>
      </c>
      <c r="S65" s="41">
        <v>0</v>
      </c>
      <c r="T65" s="41">
        <v>0</v>
      </c>
      <c r="U65" s="47"/>
      <c r="V65" s="41">
        <v>0</v>
      </c>
      <c r="W65" s="41">
        <v>1</v>
      </c>
      <c r="X65" s="41">
        <v>2</v>
      </c>
      <c r="Y65" s="41">
        <v>0</v>
      </c>
      <c r="Z65" s="47"/>
      <c r="AA65" s="41">
        <v>0</v>
      </c>
      <c r="AB65" s="41">
        <v>0</v>
      </c>
      <c r="AC65" s="41">
        <v>0</v>
      </c>
      <c r="AD65" s="47"/>
      <c r="AE65" s="41">
        <v>0</v>
      </c>
      <c r="AF65" s="41">
        <v>0</v>
      </c>
      <c r="AG65" s="41">
        <v>0</v>
      </c>
      <c r="AH65" s="41">
        <v>0</v>
      </c>
      <c r="AI65" s="41">
        <v>0</v>
      </c>
      <c r="AJ65" s="41">
        <v>1</v>
      </c>
      <c r="AK65" s="41">
        <v>3</v>
      </c>
      <c r="AL65" s="41">
        <v>0</v>
      </c>
    </row>
    <row r="66" spans="2:38" x14ac:dyDescent="0.3">
      <c r="B66" s="39" t="s">
        <v>59</v>
      </c>
      <c r="C66" s="39" t="s">
        <v>270</v>
      </c>
      <c r="D66" s="39" t="s">
        <v>199</v>
      </c>
      <c r="E66" s="39" t="s">
        <v>209</v>
      </c>
      <c r="F66" s="41">
        <v>1.57</v>
      </c>
      <c r="G66" s="45"/>
      <c r="H66" s="41">
        <v>4</v>
      </c>
      <c r="I66" s="41">
        <v>3</v>
      </c>
      <c r="J66" s="41">
        <v>0</v>
      </c>
      <c r="K66" s="41">
        <v>3</v>
      </c>
      <c r="L66" s="47"/>
      <c r="M66" s="41">
        <v>0</v>
      </c>
      <c r="N66" s="41">
        <v>0</v>
      </c>
      <c r="O66" s="41">
        <v>0</v>
      </c>
      <c r="P66" s="41">
        <v>0</v>
      </c>
      <c r="Q66" s="41">
        <v>0</v>
      </c>
      <c r="R66" s="41">
        <v>0</v>
      </c>
      <c r="S66" s="41">
        <v>4</v>
      </c>
      <c r="T66" s="41">
        <v>0</v>
      </c>
      <c r="U66" s="47"/>
      <c r="V66" s="41">
        <v>1</v>
      </c>
      <c r="W66" s="41">
        <v>0</v>
      </c>
      <c r="X66" s="41">
        <v>2</v>
      </c>
      <c r="Y66" s="41">
        <v>0</v>
      </c>
      <c r="Z66" s="47"/>
      <c r="AA66" s="41">
        <v>0</v>
      </c>
      <c r="AB66" s="41">
        <v>0</v>
      </c>
      <c r="AC66" s="41">
        <v>0</v>
      </c>
      <c r="AD66" s="47"/>
      <c r="AE66" s="41">
        <v>0</v>
      </c>
      <c r="AF66" s="41">
        <v>0</v>
      </c>
      <c r="AG66" s="41">
        <v>0</v>
      </c>
      <c r="AH66" s="41">
        <v>4</v>
      </c>
      <c r="AI66" s="41">
        <v>0</v>
      </c>
      <c r="AJ66" s="41">
        <v>1</v>
      </c>
      <c r="AK66" s="41">
        <v>3</v>
      </c>
      <c r="AL66" s="41">
        <v>0</v>
      </c>
    </row>
    <row r="67" spans="2:38" x14ac:dyDescent="0.3">
      <c r="B67" s="39" t="s">
        <v>55</v>
      </c>
      <c r="C67" s="39" t="s">
        <v>271</v>
      </c>
      <c r="D67" s="39" t="s">
        <v>208</v>
      </c>
      <c r="E67" s="39" t="s">
        <v>217</v>
      </c>
      <c r="F67" s="41">
        <v>0.35</v>
      </c>
      <c r="G67" s="45"/>
      <c r="H67" s="41">
        <v>1.5</v>
      </c>
      <c r="I67" s="41">
        <v>1</v>
      </c>
      <c r="J67" s="41">
        <v>0</v>
      </c>
      <c r="K67" s="41">
        <v>2</v>
      </c>
      <c r="L67" s="47"/>
      <c r="M67" s="41">
        <v>0.5</v>
      </c>
      <c r="N67" s="41">
        <v>0</v>
      </c>
      <c r="O67" s="41">
        <v>0</v>
      </c>
      <c r="P67" s="41">
        <v>0</v>
      </c>
      <c r="Q67" s="41">
        <v>0</v>
      </c>
      <c r="R67" s="41">
        <v>1</v>
      </c>
      <c r="S67" s="41">
        <v>0</v>
      </c>
      <c r="T67" s="41">
        <v>0</v>
      </c>
      <c r="U67" s="47"/>
      <c r="V67" s="41">
        <v>1</v>
      </c>
      <c r="W67" s="41">
        <v>0</v>
      </c>
      <c r="X67" s="41">
        <v>0</v>
      </c>
      <c r="Y67" s="41">
        <v>0</v>
      </c>
      <c r="Z67" s="47"/>
      <c r="AA67" s="41">
        <v>0</v>
      </c>
      <c r="AB67" s="41">
        <v>0</v>
      </c>
      <c r="AC67" s="41">
        <v>0</v>
      </c>
      <c r="AD67" s="47"/>
      <c r="AE67" s="41">
        <v>0</v>
      </c>
      <c r="AF67" s="41">
        <v>0</v>
      </c>
      <c r="AG67" s="41">
        <v>0</v>
      </c>
      <c r="AH67" s="41">
        <v>0</v>
      </c>
      <c r="AI67" s="41">
        <v>0</v>
      </c>
      <c r="AJ67" s="41">
        <v>1</v>
      </c>
      <c r="AK67" s="41">
        <v>1</v>
      </c>
      <c r="AL67" s="41">
        <v>0</v>
      </c>
    </row>
    <row r="68" spans="2:38" x14ac:dyDescent="0.3">
      <c r="B68" s="39" t="s">
        <v>57</v>
      </c>
      <c r="C68" s="39" t="s">
        <v>272</v>
      </c>
      <c r="D68" s="39" t="s">
        <v>208</v>
      </c>
      <c r="E68" s="39" t="s">
        <v>209</v>
      </c>
      <c r="F68" s="41">
        <v>0.14000000000000001</v>
      </c>
      <c r="G68" s="45"/>
      <c r="H68" s="41">
        <v>1</v>
      </c>
      <c r="I68" s="41">
        <v>0</v>
      </c>
      <c r="J68" s="41">
        <v>0</v>
      </c>
      <c r="K68" s="41">
        <v>2</v>
      </c>
      <c r="L68" s="47"/>
      <c r="M68" s="41">
        <v>0</v>
      </c>
      <c r="N68" s="41">
        <v>0</v>
      </c>
      <c r="O68" s="41">
        <v>0</v>
      </c>
      <c r="P68" s="41">
        <v>0</v>
      </c>
      <c r="Q68" s="41">
        <v>0</v>
      </c>
      <c r="R68" s="41">
        <v>0</v>
      </c>
      <c r="S68" s="41">
        <v>1</v>
      </c>
      <c r="T68" s="41">
        <v>0</v>
      </c>
      <c r="U68" s="47"/>
      <c r="V68" s="41">
        <v>0</v>
      </c>
      <c r="W68" s="41">
        <v>0</v>
      </c>
      <c r="X68" s="41">
        <v>0</v>
      </c>
      <c r="Y68" s="41">
        <v>0</v>
      </c>
      <c r="Z68" s="47"/>
      <c r="AA68" s="41">
        <v>0</v>
      </c>
      <c r="AB68" s="41">
        <v>0</v>
      </c>
      <c r="AC68" s="41">
        <v>0</v>
      </c>
      <c r="AD68" s="47"/>
      <c r="AE68" s="41">
        <v>0</v>
      </c>
      <c r="AF68" s="41">
        <v>0</v>
      </c>
      <c r="AG68" s="41">
        <v>0</v>
      </c>
      <c r="AH68" s="41">
        <v>4</v>
      </c>
      <c r="AI68" s="41">
        <v>0</v>
      </c>
      <c r="AJ68" s="41">
        <v>0</v>
      </c>
      <c r="AK68" s="41">
        <v>8</v>
      </c>
      <c r="AL68" s="41">
        <v>0</v>
      </c>
    </row>
    <row r="69" spans="2:38" ht="14.4" thickBot="1" x14ac:dyDescent="0.35">
      <c r="B69" s="43" t="s">
        <v>119</v>
      </c>
      <c r="C69" s="43" t="s">
        <v>273</v>
      </c>
      <c r="D69" s="43" t="s">
        <v>208</v>
      </c>
      <c r="E69" s="43"/>
      <c r="F69" s="44">
        <v>1.1000000000000001</v>
      </c>
      <c r="G69" s="45"/>
      <c r="H69" s="44">
        <v>0</v>
      </c>
      <c r="I69" s="44">
        <v>0</v>
      </c>
      <c r="J69" s="44">
        <v>0</v>
      </c>
      <c r="K69" s="44">
        <v>0</v>
      </c>
      <c r="L69" s="47"/>
      <c r="M69" s="44">
        <v>0</v>
      </c>
      <c r="N69" s="44">
        <v>0</v>
      </c>
      <c r="O69" s="44">
        <v>0</v>
      </c>
      <c r="P69" s="44">
        <v>0</v>
      </c>
      <c r="Q69" s="44">
        <v>0</v>
      </c>
      <c r="R69" s="44">
        <v>0</v>
      </c>
      <c r="S69" s="44">
        <v>0</v>
      </c>
      <c r="T69" s="44">
        <v>0</v>
      </c>
      <c r="U69" s="47"/>
      <c r="V69" s="44">
        <v>0</v>
      </c>
      <c r="W69" s="44">
        <v>0</v>
      </c>
      <c r="X69" s="44">
        <v>0</v>
      </c>
      <c r="Y69" s="44">
        <v>0</v>
      </c>
      <c r="Z69" s="47"/>
      <c r="AA69" s="44">
        <v>0</v>
      </c>
      <c r="AB69" s="44">
        <v>0</v>
      </c>
      <c r="AC69" s="44">
        <v>0</v>
      </c>
      <c r="AD69" s="47"/>
      <c r="AE69" s="44">
        <v>0</v>
      </c>
      <c r="AF69" s="44">
        <v>0</v>
      </c>
      <c r="AG69" s="44">
        <v>0</v>
      </c>
      <c r="AH69" s="44">
        <v>0</v>
      </c>
      <c r="AI69" s="44">
        <v>0</v>
      </c>
      <c r="AJ69" s="44">
        <v>0</v>
      </c>
      <c r="AK69" s="44">
        <v>0</v>
      </c>
      <c r="AL69" s="44">
        <v>0</v>
      </c>
    </row>
    <row r="70" spans="2:38" x14ac:dyDescent="0.3">
      <c r="C70" s="6" t="s">
        <v>274</v>
      </c>
      <c r="H70" s="42">
        <v>233</v>
      </c>
      <c r="I70" s="42">
        <v>132</v>
      </c>
      <c r="J70" s="42">
        <v>109</v>
      </c>
      <c r="K70" s="42">
        <v>172</v>
      </c>
      <c r="L70" s="42"/>
      <c r="M70" s="42">
        <v>16</v>
      </c>
      <c r="N70" s="42">
        <v>0</v>
      </c>
      <c r="O70" s="42">
        <v>29</v>
      </c>
      <c r="P70" s="42">
        <v>51</v>
      </c>
      <c r="Q70" s="42">
        <v>5</v>
      </c>
      <c r="R70" s="42">
        <v>34</v>
      </c>
      <c r="S70" s="42">
        <v>82</v>
      </c>
      <c r="T70" s="42">
        <v>16</v>
      </c>
      <c r="U70" s="42"/>
      <c r="V70" s="42">
        <v>9</v>
      </c>
      <c r="W70" s="42">
        <v>29</v>
      </c>
      <c r="X70" s="42">
        <v>86</v>
      </c>
      <c r="Y70" s="42">
        <v>8</v>
      </c>
      <c r="Z70" s="42"/>
      <c r="AA70" s="42">
        <v>41</v>
      </c>
      <c r="AB70" s="42">
        <v>22</v>
      </c>
      <c r="AC70" s="42">
        <v>46</v>
      </c>
      <c r="AD70" s="42"/>
      <c r="AE70" s="42">
        <v>6</v>
      </c>
      <c r="AF70" s="42">
        <v>18</v>
      </c>
      <c r="AG70" s="42">
        <v>11</v>
      </c>
      <c r="AH70" s="42">
        <v>500</v>
      </c>
      <c r="AI70" s="42">
        <v>33</v>
      </c>
      <c r="AJ70" s="42">
        <v>97</v>
      </c>
      <c r="AK70" s="42">
        <v>380</v>
      </c>
      <c r="AL70" s="42">
        <v>17</v>
      </c>
    </row>
    <row r="71" spans="2:38" x14ac:dyDescent="0.3">
      <c r="I71" s="6" t="s">
        <v>275</v>
      </c>
    </row>
  </sheetData>
  <autoFilter ref="C4:AL70" xr:uid="{90AB4D37-9629-45CA-94B4-3CEA0EA6A84C}"/>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6ED72-A29E-4A71-AE2E-45801714A6DB}">
  <dimension ref="A1:AN70"/>
  <sheetViews>
    <sheetView showGridLines="0" topLeftCell="A2" workbookViewId="0">
      <selection activeCell="AE9" sqref="AE9"/>
    </sheetView>
  </sheetViews>
  <sheetFormatPr defaultColWidth="8.77734375" defaultRowHeight="13.8" x14ac:dyDescent="0.3"/>
  <cols>
    <col min="1" max="1" width="8.77734375" style="6"/>
    <col min="2" max="2" width="0" style="6" hidden="1" customWidth="1"/>
    <col min="3" max="3" width="47.44140625" style="6" customWidth="1"/>
    <col min="4" max="4" width="13.77734375" style="6" hidden="1" customWidth="1"/>
    <col min="5" max="5" width="17.77734375" style="6" customWidth="1"/>
    <col min="6" max="6" width="8.77734375" style="6"/>
    <col min="7" max="7" width="2" style="6" customWidth="1"/>
    <col min="8" max="9" width="8.77734375" style="6"/>
    <col min="10" max="10" width="53.21875" style="6" customWidth="1"/>
    <col min="11" max="11" width="2.21875" style="6" customWidth="1"/>
    <col min="12" max="19" width="8.77734375" style="6"/>
    <col min="20" max="20" width="2" style="6" customWidth="1"/>
    <col min="21" max="24" width="8.77734375" style="6"/>
    <col min="25" max="25" width="2" style="6" customWidth="1"/>
    <col min="26" max="28" width="8.77734375" style="6"/>
    <col min="29" max="29" width="2" style="6" customWidth="1"/>
    <col min="30" max="39" width="8.77734375" style="6"/>
    <col min="40" max="40" width="1.5546875" style="6" customWidth="1"/>
    <col min="41" max="16384" width="8.77734375" style="6"/>
  </cols>
  <sheetData>
    <row r="1" spans="1:39" hidden="1" x14ac:dyDescent="0.3">
      <c r="C1" s="6" t="s">
        <v>135</v>
      </c>
      <c r="D1" s="6" t="s">
        <v>50</v>
      </c>
      <c r="E1" s="6" t="s">
        <v>136</v>
      </c>
      <c r="F1" s="6" t="s">
        <v>137</v>
      </c>
      <c r="L1" s="6" t="s">
        <v>142</v>
      </c>
      <c r="M1" s="6" t="s">
        <v>143</v>
      </c>
      <c r="N1" s="6" t="s">
        <v>144</v>
      </c>
      <c r="O1" s="6" t="s">
        <v>145</v>
      </c>
      <c r="P1" s="6" t="s">
        <v>146</v>
      </c>
      <c r="Q1" s="6" t="s">
        <v>147</v>
      </c>
      <c r="R1" s="6" t="s">
        <v>148</v>
      </c>
      <c r="S1" s="6" t="s">
        <v>149</v>
      </c>
      <c r="U1" s="6" t="s">
        <v>150</v>
      </c>
      <c r="V1" s="6" t="s">
        <v>151</v>
      </c>
      <c r="W1" s="6" t="s">
        <v>152</v>
      </c>
      <c r="X1" s="6" t="s">
        <v>153</v>
      </c>
      <c r="Z1" s="6" t="s">
        <v>154</v>
      </c>
      <c r="AA1" s="6" t="s">
        <v>155</v>
      </c>
      <c r="AB1" s="6" t="s">
        <v>156</v>
      </c>
      <c r="AD1" s="6" t="s">
        <v>157</v>
      </c>
      <c r="AE1" s="6" t="s">
        <v>158</v>
      </c>
      <c r="AF1" s="6" t="s">
        <v>159</v>
      </c>
      <c r="AG1" s="6" t="s">
        <v>160</v>
      </c>
      <c r="AH1" s="6" t="s">
        <v>161</v>
      </c>
      <c r="AI1" s="6" t="s">
        <v>162</v>
      </c>
      <c r="AJ1" s="6" t="s">
        <v>163</v>
      </c>
      <c r="AK1" s="6" t="s">
        <v>164</v>
      </c>
    </row>
    <row r="2" spans="1:39" ht="14.4" thickBot="1" x14ac:dyDescent="0.35">
      <c r="H2" s="5" t="s">
        <v>276</v>
      </c>
      <c r="I2" s="5"/>
      <c r="J2" s="5"/>
      <c r="L2" s="5" t="s">
        <v>166</v>
      </c>
      <c r="M2" s="5"/>
      <c r="N2" s="5"/>
      <c r="O2" s="5"/>
      <c r="P2" s="5"/>
      <c r="Q2" s="5"/>
      <c r="R2" s="5"/>
      <c r="S2" s="5"/>
      <c r="T2" s="7"/>
      <c r="U2" s="5" t="s">
        <v>167</v>
      </c>
      <c r="V2" s="5"/>
      <c r="W2" s="5"/>
      <c r="X2" s="5"/>
      <c r="Y2" s="7"/>
      <c r="Z2" s="5" t="s">
        <v>168</v>
      </c>
      <c r="AA2" s="5"/>
      <c r="AB2" s="5"/>
      <c r="AC2" s="7"/>
      <c r="AD2" s="5" t="s">
        <v>169</v>
      </c>
      <c r="AE2" s="5"/>
      <c r="AF2" s="5"/>
      <c r="AG2" s="5"/>
      <c r="AH2" s="5"/>
      <c r="AI2" s="5"/>
      <c r="AJ2" s="5"/>
      <c r="AK2" s="5"/>
      <c r="AL2" s="5"/>
      <c r="AM2" s="5"/>
    </row>
    <row r="3" spans="1:39" ht="31.8" x14ac:dyDescent="0.3">
      <c r="B3" s="6" t="s">
        <v>47</v>
      </c>
      <c r="C3" s="50" t="s">
        <v>49</v>
      </c>
      <c r="D3" s="50" t="s">
        <v>170</v>
      </c>
      <c r="E3" s="50" t="s">
        <v>52</v>
      </c>
      <c r="F3" s="51" t="s">
        <v>171</v>
      </c>
      <c r="H3" s="49" t="s">
        <v>13</v>
      </c>
      <c r="I3" s="49" t="s">
        <v>277</v>
      </c>
      <c r="J3" s="49" t="s">
        <v>278</v>
      </c>
      <c r="L3" s="49" t="s">
        <v>176</v>
      </c>
      <c r="M3" s="49" t="s">
        <v>177</v>
      </c>
      <c r="N3" s="49" t="s">
        <v>178</v>
      </c>
      <c r="O3" s="49" t="s">
        <v>179</v>
      </c>
      <c r="P3" s="49" t="s">
        <v>180</v>
      </c>
      <c r="Q3" s="49" t="s">
        <v>181</v>
      </c>
      <c r="R3" s="49" t="s">
        <v>182</v>
      </c>
      <c r="S3" s="49" t="s">
        <v>183</v>
      </c>
      <c r="T3" s="46"/>
      <c r="U3" s="49" t="s">
        <v>184</v>
      </c>
      <c r="V3" s="49" t="s">
        <v>185</v>
      </c>
      <c r="W3" s="49" t="s">
        <v>186</v>
      </c>
      <c r="X3" s="49" t="s">
        <v>187</v>
      </c>
      <c r="Y3" s="46"/>
      <c r="Z3" s="49" t="s">
        <v>188</v>
      </c>
      <c r="AA3" s="49" t="s">
        <v>168</v>
      </c>
      <c r="AB3" s="49" t="s">
        <v>189</v>
      </c>
      <c r="AC3" s="46"/>
      <c r="AD3" s="49" t="s">
        <v>190</v>
      </c>
      <c r="AE3" s="49" t="s">
        <v>191</v>
      </c>
      <c r="AF3" s="49" t="s">
        <v>192</v>
      </c>
      <c r="AG3" s="49" t="s">
        <v>193</v>
      </c>
      <c r="AH3" s="49" t="s">
        <v>194</v>
      </c>
      <c r="AI3" s="49" t="s">
        <v>195</v>
      </c>
      <c r="AJ3" s="49" t="s">
        <v>196</v>
      </c>
      <c r="AK3" s="49" t="s">
        <v>197</v>
      </c>
      <c r="AL3" s="49" t="s">
        <v>279</v>
      </c>
      <c r="AM3" s="49" t="s">
        <v>280</v>
      </c>
    </row>
    <row r="4" spans="1:39" ht="7.8" customHeight="1" x14ac:dyDescent="0.3">
      <c r="C4" s="50"/>
      <c r="D4" s="50"/>
      <c r="E4" s="50"/>
      <c r="F4" s="51"/>
      <c r="H4" s="46"/>
      <c r="I4" s="46"/>
      <c r="J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row>
    <row r="5" spans="1:39" x14ac:dyDescent="0.3">
      <c r="A5" s="161"/>
      <c r="B5" s="39" t="s">
        <v>75</v>
      </c>
      <c r="C5" s="39" t="s">
        <v>198</v>
      </c>
      <c r="D5" s="39" t="s">
        <v>199</v>
      </c>
      <c r="E5" s="39" t="s">
        <v>200</v>
      </c>
      <c r="F5" s="41">
        <v>1.31</v>
      </c>
      <c r="G5" s="45"/>
      <c r="H5" s="52">
        <v>0.97</v>
      </c>
      <c r="I5" s="55">
        <v>8</v>
      </c>
      <c r="J5" s="57" t="s">
        <v>281</v>
      </c>
      <c r="K5" s="45"/>
      <c r="L5" s="52" t="s">
        <v>208</v>
      </c>
      <c r="M5" s="52"/>
      <c r="N5" s="52" t="s">
        <v>208</v>
      </c>
      <c r="O5" s="52" t="s">
        <v>208</v>
      </c>
      <c r="P5" s="52" t="s">
        <v>208</v>
      </c>
      <c r="Q5" s="52">
        <v>1</v>
      </c>
      <c r="R5" s="52">
        <v>1</v>
      </c>
      <c r="S5" s="52">
        <v>1</v>
      </c>
      <c r="T5" s="47"/>
      <c r="U5" s="52">
        <v>1</v>
      </c>
      <c r="V5" s="52">
        <v>1</v>
      </c>
      <c r="W5" s="52">
        <v>1</v>
      </c>
      <c r="X5" s="52" t="s">
        <v>208</v>
      </c>
      <c r="Y5" s="47"/>
      <c r="Z5" s="52" t="s">
        <v>208</v>
      </c>
      <c r="AA5" s="52" t="s">
        <v>208</v>
      </c>
      <c r="AB5" s="52" t="s">
        <v>208</v>
      </c>
      <c r="AC5" s="47"/>
      <c r="AD5" s="48"/>
      <c r="AE5" s="52">
        <v>0.67</v>
      </c>
      <c r="AF5" s="48"/>
      <c r="AG5" s="48"/>
      <c r="AH5" s="48"/>
      <c r="AI5" s="48"/>
      <c r="AJ5" s="52">
        <v>1</v>
      </c>
      <c r="AK5" s="52" t="s">
        <v>208</v>
      </c>
      <c r="AL5" s="52">
        <v>1</v>
      </c>
      <c r="AM5" s="52">
        <v>1</v>
      </c>
    </row>
    <row r="6" spans="1:39" x14ac:dyDescent="0.3">
      <c r="A6" s="161"/>
      <c r="B6" s="39" t="s">
        <v>67</v>
      </c>
      <c r="C6" s="39" t="s">
        <v>201</v>
      </c>
      <c r="D6" s="39" t="s">
        <v>199</v>
      </c>
      <c r="E6" s="39" t="s">
        <v>202</v>
      </c>
      <c r="F6" s="41">
        <v>1.49</v>
      </c>
      <c r="G6" s="45"/>
      <c r="H6" s="53">
        <v>1</v>
      </c>
      <c r="I6" s="56">
        <v>6</v>
      </c>
      <c r="J6" s="58" t="s">
        <v>282</v>
      </c>
      <c r="K6" s="45"/>
      <c r="L6" s="53" t="s">
        <v>208</v>
      </c>
      <c r="M6" s="53"/>
      <c r="N6" s="53" t="s">
        <v>208</v>
      </c>
      <c r="O6" s="53" t="s">
        <v>208</v>
      </c>
      <c r="P6" s="53" t="s">
        <v>208</v>
      </c>
      <c r="Q6" s="53" t="s">
        <v>208</v>
      </c>
      <c r="R6" s="53">
        <v>1</v>
      </c>
      <c r="S6" s="53" t="s">
        <v>208</v>
      </c>
      <c r="T6" s="47"/>
      <c r="U6" s="53" t="s">
        <v>208</v>
      </c>
      <c r="V6" s="53" t="s">
        <v>208</v>
      </c>
      <c r="W6" s="53" t="s">
        <v>208</v>
      </c>
      <c r="X6" s="53" t="s">
        <v>208</v>
      </c>
      <c r="Y6" s="47"/>
      <c r="Z6" s="53" t="s">
        <v>208</v>
      </c>
      <c r="AA6" s="53">
        <v>1</v>
      </c>
      <c r="AB6" s="53" t="s">
        <v>208</v>
      </c>
      <c r="AC6" s="47"/>
      <c r="AD6" s="41"/>
      <c r="AE6" s="53" t="s">
        <v>208</v>
      </c>
      <c r="AF6" s="41"/>
      <c r="AG6" s="41"/>
      <c r="AH6" s="41"/>
      <c r="AI6" s="41"/>
      <c r="AJ6" s="53">
        <v>1</v>
      </c>
      <c r="AK6" s="53" t="s">
        <v>208</v>
      </c>
      <c r="AL6" s="53" t="s">
        <v>208</v>
      </c>
      <c r="AM6" s="53">
        <v>1</v>
      </c>
    </row>
    <row r="7" spans="1:39" x14ac:dyDescent="0.3">
      <c r="A7" s="161"/>
      <c r="B7" s="39" t="s">
        <v>100</v>
      </c>
      <c r="C7" s="39" t="s">
        <v>203</v>
      </c>
      <c r="D7" s="39" t="s">
        <v>199</v>
      </c>
      <c r="E7" s="39" t="s">
        <v>204</v>
      </c>
      <c r="F7" s="41"/>
      <c r="G7" s="45"/>
      <c r="H7" s="53">
        <v>0.92</v>
      </c>
      <c r="I7" s="56">
        <v>10</v>
      </c>
      <c r="J7" s="58" t="s">
        <v>283</v>
      </c>
      <c r="K7" s="45"/>
      <c r="L7" s="53" t="s">
        <v>208</v>
      </c>
      <c r="M7" s="53"/>
      <c r="N7" s="53" t="s">
        <v>208</v>
      </c>
      <c r="O7" s="53" t="s">
        <v>208</v>
      </c>
      <c r="P7" s="53" t="s">
        <v>208</v>
      </c>
      <c r="Q7" s="53" t="s">
        <v>208</v>
      </c>
      <c r="R7" s="53">
        <v>1</v>
      </c>
      <c r="S7" s="53" t="s">
        <v>208</v>
      </c>
      <c r="T7" s="47"/>
      <c r="U7" s="53" t="s">
        <v>208</v>
      </c>
      <c r="V7" s="53" t="s">
        <v>208</v>
      </c>
      <c r="W7" s="53">
        <v>1</v>
      </c>
      <c r="X7" s="53" t="s">
        <v>208</v>
      </c>
      <c r="Y7" s="47"/>
      <c r="Z7" s="53">
        <v>0.67</v>
      </c>
      <c r="AA7" s="53">
        <v>1</v>
      </c>
      <c r="AB7" s="53">
        <v>1</v>
      </c>
      <c r="AC7" s="47"/>
      <c r="AD7" s="41"/>
      <c r="AE7" s="53" t="s">
        <v>208</v>
      </c>
      <c r="AF7" s="41"/>
      <c r="AG7" s="41"/>
      <c r="AH7" s="41"/>
      <c r="AI7" s="41"/>
      <c r="AJ7" s="53">
        <v>0.67</v>
      </c>
      <c r="AK7" s="53" t="s">
        <v>208</v>
      </c>
      <c r="AL7" s="53">
        <v>1</v>
      </c>
      <c r="AM7" s="53">
        <v>1</v>
      </c>
    </row>
    <row r="8" spans="1:39" x14ac:dyDescent="0.3">
      <c r="A8" s="161"/>
      <c r="B8" s="39" t="s">
        <v>102</v>
      </c>
      <c r="C8" s="39" t="s">
        <v>205</v>
      </c>
      <c r="D8" s="39" t="s">
        <v>199</v>
      </c>
      <c r="E8" s="39" t="s">
        <v>204</v>
      </c>
      <c r="F8" s="41"/>
      <c r="G8" s="45"/>
      <c r="H8" s="53">
        <v>0.9</v>
      </c>
      <c r="I8" s="56">
        <v>9</v>
      </c>
      <c r="J8" s="58" t="s">
        <v>284</v>
      </c>
      <c r="K8" s="45"/>
      <c r="L8" s="53" t="s">
        <v>208</v>
      </c>
      <c r="M8" s="53"/>
      <c r="N8" s="53" t="s">
        <v>208</v>
      </c>
      <c r="O8" s="53" t="s">
        <v>208</v>
      </c>
      <c r="P8" s="53" t="s">
        <v>208</v>
      </c>
      <c r="Q8" s="53">
        <v>0.67</v>
      </c>
      <c r="R8" s="53" t="s">
        <v>208</v>
      </c>
      <c r="S8" s="53">
        <v>0.67</v>
      </c>
      <c r="T8" s="47"/>
      <c r="U8" s="53">
        <v>1</v>
      </c>
      <c r="V8" s="53" t="s">
        <v>208</v>
      </c>
      <c r="W8" s="53">
        <v>1</v>
      </c>
      <c r="X8" s="53" t="s">
        <v>208</v>
      </c>
      <c r="Y8" s="47"/>
      <c r="Z8" s="53" t="s">
        <v>208</v>
      </c>
      <c r="AA8" s="53" t="s">
        <v>208</v>
      </c>
      <c r="AB8" s="53" t="s">
        <v>208</v>
      </c>
      <c r="AC8" s="47"/>
      <c r="AD8" s="41"/>
      <c r="AE8" s="53">
        <v>1</v>
      </c>
      <c r="AF8" s="41"/>
      <c r="AG8" s="41"/>
      <c r="AH8" s="41"/>
      <c r="AI8" s="41"/>
      <c r="AJ8" s="53">
        <v>1</v>
      </c>
      <c r="AK8" s="53" t="s">
        <v>208</v>
      </c>
      <c r="AL8" s="53" t="s">
        <v>208</v>
      </c>
      <c r="AM8" s="53">
        <v>1</v>
      </c>
    </row>
    <row r="9" spans="1:39" x14ac:dyDescent="0.3">
      <c r="A9" s="161"/>
      <c r="B9" s="39" t="s">
        <v>108</v>
      </c>
      <c r="C9" s="39" t="s">
        <v>206</v>
      </c>
      <c r="D9" s="39" t="s">
        <v>199</v>
      </c>
      <c r="E9" s="39" t="s">
        <v>204</v>
      </c>
      <c r="F9" s="41"/>
      <c r="G9" s="45"/>
      <c r="H9" s="53">
        <v>0.93</v>
      </c>
      <c r="I9" s="56">
        <v>10</v>
      </c>
      <c r="J9" s="58" t="s">
        <v>285</v>
      </c>
      <c r="K9" s="45"/>
      <c r="L9" s="53" t="s">
        <v>208</v>
      </c>
      <c r="M9" s="53"/>
      <c r="N9" s="53" t="s">
        <v>208</v>
      </c>
      <c r="O9" s="53">
        <v>1</v>
      </c>
      <c r="P9" s="53" t="s">
        <v>208</v>
      </c>
      <c r="Q9" s="53">
        <v>0.33</v>
      </c>
      <c r="R9" s="53">
        <v>1.33</v>
      </c>
      <c r="S9" s="53" t="s">
        <v>208</v>
      </c>
      <c r="T9" s="47"/>
      <c r="U9" s="53" t="s">
        <v>208</v>
      </c>
      <c r="V9" s="53" t="s">
        <v>208</v>
      </c>
      <c r="W9" s="53">
        <v>0.67</v>
      </c>
      <c r="X9" s="53" t="s">
        <v>208</v>
      </c>
      <c r="Y9" s="47"/>
      <c r="Z9" s="53" t="s">
        <v>208</v>
      </c>
      <c r="AA9" s="53">
        <v>1</v>
      </c>
      <c r="AB9" s="53">
        <v>1.33</v>
      </c>
      <c r="AC9" s="47"/>
      <c r="AD9" s="41"/>
      <c r="AE9" s="53">
        <v>1.33</v>
      </c>
      <c r="AF9" s="41"/>
      <c r="AG9" s="41"/>
      <c r="AH9" s="41"/>
      <c r="AI9" s="41"/>
      <c r="AJ9" s="53">
        <v>0.67</v>
      </c>
      <c r="AK9" s="53">
        <v>0.67</v>
      </c>
      <c r="AL9" s="53">
        <v>1</v>
      </c>
      <c r="AM9" s="53" t="s">
        <v>208</v>
      </c>
    </row>
    <row r="10" spans="1:39" x14ac:dyDescent="0.3">
      <c r="A10" s="161"/>
      <c r="B10" s="39" t="s">
        <v>104</v>
      </c>
      <c r="C10" s="39" t="s">
        <v>207</v>
      </c>
      <c r="D10" s="39" t="s">
        <v>208</v>
      </c>
      <c r="E10" s="39" t="s">
        <v>209</v>
      </c>
      <c r="F10" s="41">
        <v>0.09</v>
      </c>
      <c r="G10" s="45"/>
      <c r="H10" s="53">
        <v>1</v>
      </c>
      <c r="I10" s="56">
        <v>8</v>
      </c>
      <c r="J10" s="58" t="s">
        <v>286</v>
      </c>
      <c r="K10" s="45"/>
      <c r="L10" s="53" t="s">
        <v>208</v>
      </c>
      <c r="M10" s="53"/>
      <c r="N10" s="53" t="s">
        <v>208</v>
      </c>
      <c r="O10" s="53" t="s">
        <v>208</v>
      </c>
      <c r="P10" s="53" t="s">
        <v>208</v>
      </c>
      <c r="Q10" s="53" t="s">
        <v>208</v>
      </c>
      <c r="R10" s="53">
        <v>1</v>
      </c>
      <c r="S10" s="53" t="s">
        <v>208</v>
      </c>
      <c r="T10" s="47"/>
      <c r="U10" s="53" t="s">
        <v>208</v>
      </c>
      <c r="V10" s="53" t="s">
        <v>208</v>
      </c>
      <c r="W10" s="53" t="s">
        <v>208</v>
      </c>
      <c r="X10" s="53" t="s">
        <v>208</v>
      </c>
      <c r="Y10" s="47"/>
      <c r="Z10" s="53" t="s">
        <v>208</v>
      </c>
      <c r="AA10" s="53" t="s">
        <v>208</v>
      </c>
      <c r="AB10" s="53" t="s">
        <v>208</v>
      </c>
      <c r="AC10" s="47"/>
      <c r="AD10" s="41"/>
      <c r="AE10" s="53" t="s">
        <v>208</v>
      </c>
      <c r="AF10" s="41"/>
      <c r="AG10" s="41"/>
      <c r="AH10" s="41"/>
      <c r="AI10" s="41"/>
      <c r="AJ10" s="53" t="s">
        <v>208</v>
      </c>
      <c r="AK10" s="53" t="s">
        <v>208</v>
      </c>
      <c r="AL10" s="53" t="s">
        <v>208</v>
      </c>
      <c r="AM10" s="53" t="s">
        <v>208</v>
      </c>
    </row>
    <row r="11" spans="1:39" x14ac:dyDescent="0.3">
      <c r="A11" s="161"/>
      <c r="B11" s="39" t="s">
        <v>116</v>
      </c>
      <c r="C11" s="39" t="s">
        <v>210</v>
      </c>
      <c r="D11" s="39" t="s">
        <v>208</v>
      </c>
      <c r="E11" s="39" t="s">
        <v>202</v>
      </c>
      <c r="F11" s="41">
        <v>0.21</v>
      </c>
      <c r="G11" s="45"/>
      <c r="H11" s="53" t="s">
        <v>208</v>
      </c>
      <c r="I11" s="56">
        <v>0</v>
      </c>
      <c r="J11" s="58" t="s">
        <v>287</v>
      </c>
      <c r="K11" s="45"/>
      <c r="L11" s="53" t="s">
        <v>208</v>
      </c>
      <c r="M11" s="53"/>
      <c r="N11" s="53" t="s">
        <v>208</v>
      </c>
      <c r="O11" s="53" t="s">
        <v>208</v>
      </c>
      <c r="P11" s="53" t="s">
        <v>208</v>
      </c>
      <c r="Q11" s="53" t="s">
        <v>208</v>
      </c>
      <c r="R11" s="53" t="s">
        <v>208</v>
      </c>
      <c r="S11" s="53" t="s">
        <v>208</v>
      </c>
      <c r="T11" s="47"/>
      <c r="U11" s="53" t="s">
        <v>208</v>
      </c>
      <c r="V11" s="53" t="s">
        <v>208</v>
      </c>
      <c r="W11" s="53" t="s">
        <v>208</v>
      </c>
      <c r="X11" s="53" t="s">
        <v>208</v>
      </c>
      <c r="Y11" s="47"/>
      <c r="Z11" s="53" t="s">
        <v>208</v>
      </c>
      <c r="AA11" s="53" t="s">
        <v>208</v>
      </c>
      <c r="AB11" s="53" t="s">
        <v>208</v>
      </c>
      <c r="AC11" s="47"/>
      <c r="AD11" s="41"/>
      <c r="AE11" s="53" t="s">
        <v>208</v>
      </c>
      <c r="AF11" s="41"/>
      <c r="AG11" s="41"/>
      <c r="AH11" s="41"/>
      <c r="AI11" s="41"/>
      <c r="AJ11" s="53">
        <v>1</v>
      </c>
      <c r="AK11" s="53" t="s">
        <v>208</v>
      </c>
      <c r="AL11" s="53" t="s">
        <v>208</v>
      </c>
      <c r="AM11" s="53" t="s">
        <v>208</v>
      </c>
    </row>
    <row r="12" spans="1:39" x14ac:dyDescent="0.3">
      <c r="A12" s="161"/>
      <c r="B12" s="39" t="s">
        <v>63</v>
      </c>
      <c r="C12" s="39" t="s">
        <v>211</v>
      </c>
      <c r="D12" s="39" t="s">
        <v>208</v>
      </c>
      <c r="E12" s="39" t="s">
        <v>209</v>
      </c>
      <c r="F12" s="41">
        <v>0.45</v>
      </c>
      <c r="G12" s="45"/>
      <c r="H12" s="53">
        <v>0.87</v>
      </c>
      <c r="I12" s="56">
        <v>6</v>
      </c>
      <c r="J12" s="58" t="s">
        <v>288</v>
      </c>
      <c r="K12" s="45"/>
      <c r="L12" s="53" t="s">
        <v>208</v>
      </c>
      <c r="M12" s="53"/>
      <c r="N12" s="53" t="s">
        <v>208</v>
      </c>
      <c r="O12" s="53" t="s">
        <v>208</v>
      </c>
      <c r="P12" s="53" t="s">
        <v>208</v>
      </c>
      <c r="Q12" s="53" t="s">
        <v>208</v>
      </c>
      <c r="R12" s="53">
        <v>1</v>
      </c>
      <c r="S12" s="53" t="s">
        <v>208</v>
      </c>
      <c r="T12" s="47"/>
      <c r="U12" s="53" t="s">
        <v>208</v>
      </c>
      <c r="V12" s="53">
        <v>1</v>
      </c>
      <c r="W12" s="53" t="s">
        <v>208</v>
      </c>
      <c r="X12" s="53">
        <v>1</v>
      </c>
      <c r="Y12" s="47"/>
      <c r="Z12" s="53" t="s">
        <v>208</v>
      </c>
      <c r="AA12" s="53" t="s">
        <v>208</v>
      </c>
      <c r="AB12" s="53" t="s">
        <v>208</v>
      </c>
      <c r="AC12" s="47"/>
      <c r="AD12" s="41"/>
      <c r="AE12" s="53" t="s">
        <v>208</v>
      </c>
      <c r="AF12" s="41"/>
      <c r="AG12" s="41"/>
      <c r="AH12" s="41"/>
      <c r="AI12" s="41"/>
      <c r="AJ12" s="53">
        <v>0.67</v>
      </c>
      <c r="AK12" s="53" t="s">
        <v>208</v>
      </c>
      <c r="AL12" s="53">
        <v>0.67</v>
      </c>
      <c r="AM12" s="53" t="s">
        <v>208</v>
      </c>
    </row>
    <row r="13" spans="1:39" x14ac:dyDescent="0.3">
      <c r="A13" s="161"/>
      <c r="B13" s="39" t="s">
        <v>107</v>
      </c>
      <c r="C13" s="39" t="s">
        <v>212</v>
      </c>
      <c r="D13" s="39" t="s">
        <v>199</v>
      </c>
      <c r="E13" s="39" t="s">
        <v>213</v>
      </c>
      <c r="F13" s="41">
        <v>2.6</v>
      </c>
      <c r="G13" s="45"/>
      <c r="H13" s="53">
        <v>1</v>
      </c>
      <c r="I13" s="56">
        <v>1</v>
      </c>
      <c r="J13" s="58" t="s">
        <v>289</v>
      </c>
      <c r="K13" s="45"/>
      <c r="L13" s="53" t="s">
        <v>208</v>
      </c>
      <c r="M13" s="53"/>
      <c r="N13" s="53" t="s">
        <v>208</v>
      </c>
      <c r="O13" s="53" t="s">
        <v>208</v>
      </c>
      <c r="P13" s="53" t="s">
        <v>208</v>
      </c>
      <c r="Q13" s="53" t="s">
        <v>208</v>
      </c>
      <c r="R13" s="53" t="s">
        <v>208</v>
      </c>
      <c r="S13" s="53" t="s">
        <v>208</v>
      </c>
      <c r="T13" s="47"/>
      <c r="U13" s="53" t="s">
        <v>208</v>
      </c>
      <c r="V13" s="53">
        <v>1</v>
      </c>
      <c r="W13" s="53" t="s">
        <v>208</v>
      </c>
      <c r="X13" s="53" t="s">
        <v>208</v>
      </c>
      <c r="Y13" s="47"/>
      <c r="Z13" s="53" t="s">
        <v>208</v>
      </c>
      <c r="AA13" s="53">
        <v>1</v>
      </c>
      <c r="AB13" s="53" t="s">
        <v>208</v>
      </c>
      <c r="AC13" s="47"/>
      <c r="AD13" s="41"/>
      <c r="AE13" s="53" t="s">
        <v>208</v>
      </c>
      <c r="AF13" s="41"/>
      <c r="AG13" s="41"/>
      <c r="AH13" s="41"/>
      <c r="AI13" s="41"/>
      <c r="AJ13" s="53" t="s">
        <v>208</v>
      </c>
      <c r="AK13" s="53" t="s">
        <v>208</v>
      </c>
      <c r="AL13" s="53">
        <v>1</v>
      </c>
      <c r="AM13" s="53" t="s">
        <v>208</v>
      </c>
    </row>
    <row r="14" spans="1:39" x14ac:dyDescent="0.3">
      <c r="A14" s="161"/>
      <c r="B14" s="39" t="s">
        <v>77</v>
      </c>
      <c r="C14" s="39" t="s">
        <v>214</v>
      </c>
      <c r="D14" s="39" t="s">
        <v>208</v>
      </c>
      <c r="E14" s="39" t="s">
        <v>215</v>
      </c>
      <c r="F14" s="41">
        <v>1.27</v>
      </c>
      <c r="G14" s="45"/>
      <c r="H14" s="53">
        <v>1</v>
      </c>
      <c r="I14" s="56">
        <v>8</v>
      </c>
      <c r="J14" s="58" t="s">
        <v>290</v>
      </c>
      <c r="K14" s="45"/>
      <c r="L14" s="53" t="s">
        <v>208</v>
      </c>
      <c r="M14" s="53"/>
      <c r="N14" s="53">
        <v>1</v>
      </c>
      <c r="O14" s="53">
        <v>1</v>
      </c>
      <c r="P14" s="53" t="s">
        <v>208</v>
      </c>
      <c r="Q14" s="53" t="s">
        <v>208</v>
      </c>
      <c r="R14" s="53" t="s">
        <v>208</v>
      </c>
      <c r="S14" s="53" t="s">
        <v>208</v>
      </c>
      <c r="T14" s="47"/>
      <c r="U14" s="53" t="s">
        <v>208</v>
      </c>
      <c r="V14" s="53">
        <v>1</v>
      </c>
      <c r="W14" s="53" t="s">
        <v>208</v>
      </c>
      <c r="X14" s="53" t="s">
        <v>208</v>
      </c>
      <c r="Y14" s="47"/>
      <c r="Z14" s="53" t="s">
        <v>208</v>
      </c>
      <c r="AA14" s="53" t="s">
        <v>208</v>
      </c>
      <c r="AB14" s="53" t="s">
        <v>208</v>
      </c>
      <c r="AC14" s="47"/>
      <c r="AD14" s="41"/>
      <c r="AE14" s="53" t="s">
        <v>208</v>
      </c>
      <c r="AF14" s="41"/>
      <c r="AG14" s="41"/>
      <c r="AH14" s="41"/>
      <c r="AI14" s="41"/>
      <c r="AJ14" s="53" t="s">
        <v>208</v>
      </c>
      <c r="AK14" s="53" t="s">
        <v>208</v>
      </c>
      <c r="AL14" s="53">
        <v>1</v>
      </c>
      <c r="AM14" s="53">
        <v>1</v>
      </c>
    </row>
    <row r="15" spans="1:39" x14ac:dyDescent="0.3">
      <c r="A15" s="161"/>
      <c r="B15" s="39" t="s">
        <v>95</v>
      </c>
      <c r="C15" s="39" t="s">
        <v>216</v>
      </c>
      <c r="D15" s="39" t="s">
        <v>199</v>
      </c>
      <c r="E15" s="39" t="s">
        <v>217</v>
      </c>
      <c r="F15" s="41">
        <v>1.23</v>
      </c>
      <c r="G15" s="45"/>
      <c r="H15" s="53">
        <v>1</v>
      </c>
      <c r="I15" s="56">
        <v>5</v>
      </c>
      <c r="J15" s="58" t="s">
        <v>291</v>
      </c>
      <c r="K15" s="45"/>
      <c r="L15" s="53" t="s">
        <v>208</v>
      </c>
      <c r="M15" s="53"/>
      <c r="N15" s="53" t="s">
        <v>208</v>
      </c>
      <c r="O15" s="53" t="s">
        <v>208</v>
      </c>
      <c r="P15" s="53" t="s">
        <v>208</v>
      </c>
      <c r="Q15" s="53" t="s">
        <v>208</v>
      </c>
      <c r="R15" s="53">
        <v>1</v>
      </c>
      <c r="S15" s="53" t="s">
        <v>208</v>
      </c>
      <c r="T15" s="47"/>
      <c r="U15" s="53" t="s">
        <v>208</v>
      </c>
      <c r="V15" s="53">
        <v>1</v>
      </c>
      <c r="W15" s="53" t="s">
        <v>208</v>
      </c>
      <c r="X15" s="53" t="s">
        <v>208</v>
      </c>
      <c r="Y15" s="47"/>
      <c r="Z15" s="53" t="s">
        <v>208</v>
      </c>
      <c r="AA15" s="53" t="s">
        <v>208</v>
      </c>
      <c r="AB15" s="53" t="s">
        <v>208</v>
      </c>
      <c r="AC15" s="47"/>
      <c r="AD15" s="41"/>
      <c r="AE15" s="53" t="s">
        <v>208</v>
      </c>
      <c r="AF15" s="41"/>
      <c r="AG15" s="41"/>
      <c r="AH15" s="41"/>
      <c r="AI15" s="41"/>
      <c r="AJ15" s="53">
        <v>1</v>
      </c>
      <c r="AK15" s="53" t="s">
        <v>208</v>
      </c>
      <c r="AL15" s="53">
        <v>1</v>
      </c>
      <c r="AM15" s="53" t="s">
        <v>208</v>
      </c>
    </row>
    <row r="16" spans="1:39" x14ac:dyDescent="0.3">
      <c r="A16" s="161"/>
      <c r="B16" s="39" t="s">
        <v>61</v>
      </c>
      <c r="C16" s="39" t="s">
        <v>218</v>
      </c>
      <c r="D16" s="39" t="s">
        <v>208</v>
      </c>
      <c r="E16" s="39" t="s">
        <v>215</v>
      </c>
      <c r="F16" s="41">
        <v>2</v>
      </c>
      <c r="G16" s="45"/>
      <c r="H16" s="53">
        <v>0.81</v>
      </c>
      <c r="I16" s="56">
        <v>6</v>
      </c>
      <c r="J16" s="58" t="s">
        <v>292</v>
      </c>
      <c r="K16" s="45"/>
      <c r="L16" s="53">
        <v>1</v>
      </c>
      <c r="M16" s="53"/>
      <c r="N16" s="53" t="s">
        <v>208</v>
      </c>
      <c r="O16" s="53">
        <v>0.67</v>
      </c>
      <c r="P16" s="53" t="s">
        <v>208</v>
      </c>
      <c r="Q16" s="53">
        <v>0.33</v>
      </c>
      <c r="R16" s="53" t="s">
        <v>208</v>
      </c>
      <c r="S16" s="53">
        <v>1</v>
      </c>
      <c r="T16" s="47"/>
      <c r="U16" s="53" t="s">
        <v>208</v>
      </c>
      <c r="V16" s="53" t="s">
        <v>208</v>
      </c>
      <c r="W16" s="53" t="s">
        <v>208</v>
      </c>
      <c r="X16" s="53" t="s">
        <v>208</v>
      </c>
      <c r="Y16" s="47"/>
      <c r="Z16" s="53" t="s">
        <v>208</v>
      </c>
      <c r="AA16" s="53" t="s">
        <v>208</v>
      </c>
      <c r="AB16" s="53" t="s">
        <v>208</v>
      </c>
      <c r="AC16" s="47"/>
      <c r="AD16" s="41"/>
      <c r="AE16" s="53" t="s">
        <v>208</v>
      </c>
      <c r="AF16" s="41"/>
      <c r="AG16" s="41"/>
      <c r="AH16" s="41"/>
      <c r="AI16" s="41"/>
      <c r="AJ16" s="53">
        <v>0.67</v>
      </c>
      <c r="AK16" s="53" t="s">
        <v>208</v>
      </c>
      <c r="AL16" s="53">
        <v>1</v>
      </c>
      <c r="AM16" s="53">
        <v>1</v>
      </c>
    </row>
    <row r="17" spans="1:39" x14ac:dyDescent="0.3">
      <c r="A17" s="161"/>
      <c r="B17" s="39" t="s">
        <v>62</v>
      </c>
      <c r="C17" s="39" t="s">
        <v>219</v>
      </c>
      <c r="D17" s="39" t="s">
        <v>208</v>
      </c>
      <c r="E17" s="39" t="s">
        <v>215</v>
      </c>
      <c r="F17" s="41">
        <v>1.86</v>
      </c>
      <c r="G17" s="45"/>
      <c r="H17" s="53">
        <v>0.56999999999999995</v>
      </c>
      <c r="I17" s="56">
        <v>6</v>
      </c>
      <c r="J17" s="58" t="s">
        <v>293</v>
      </c>
      <c r="K17" s="45"/>
      <c r="L17" s="53">
        <v>0.67</v>
      </c>
      <c r="M17" s="53"/>
      <c r="N17" s="53" t="s">
        <v>208</v>
      </c>
      <c r="O17" s="53" t="s">
        <v>208</v>
      </c>
      <c r="P17" s="53">
        <v>0</v>
      </c>
      <c r="Q17" s="53" t="s">
        <v>208</v>
      </c>
      <c r="R17" s="53" t="s">
        <v>208</v>
      </c>
      <c r="S17" s="53">
        <v>0.33</v>
      </c>
      <c r="T17" s="47"/>
      <c r="U17" s="53" t="s">
        <v>208</v>
      </c>
      <c r="V17" s="53" t="s">
        <v>208</v>
      </c>
      <c r="W17" s="53" t="s">
        <v>208</v>
      </c>
      <c r="X17" s="53" t="s">
        <v>208</v>
      </c>
      <c r="Y17" s="47"/>
      <c r="Z17" s="53" t="s">
        <v>208</v>
      </c>
      <c r="AA17" s="53">
        <v>0</v>
      </c>
      <c r="AB17" s="53">
        <v>1</v>
      </c>
      <c r="AC17" s="47"/>
      <c r="AD17" s="41"/>
      <c r="AE17" s="53" t="s">
        <v>208</v>
      </c>
      <c r="AF17" s="41"/>
      <c r="AG17" s="41"/>
      <c r="AH17" s="41"/>
      <c r="AI17" s="41"/>
      <c r="AJ17" s="53" t="s">
        <v>208</v>
      </c>
      <c r="AK17" s="53" t="s">
        <v>208</v>
      </c>
      <c r="AL17" s="53">
        <v>1</v>
      </c>
      <c r="AM17" s="53">
        <v>1</v>
      </c>
    </row>
    <row r="18" spans="1:39" x14ac:dyDescent="0.3">
      <c r="A18" s="161"/>
      <c r="B18" s="39" t="s">
        <v>106</v>
      </c>
      <c r="C18" s="39" t="s">
        <v>220</v>
      </c>
      <c r="D18" s="39" t="s">
        <v>199</v>
      </c>
      <c r="E18" s="39" t="s">
        <v>200</v>
      </c>
      <c r="F18" s="41">
        <v>5.4</v>
      </c>
      <c r="G18" s="45"/>
      <c r="H18" s="53">
        <v>0.94</v>
      </c>
      <c r="I18" s="56">
        <v>8</v>
      </c>
      <c r="J18" s="58" t="s">
        <v>294</v>
      </c>
      <c r="K18" s="45"/>
      <c r="L18" s="53" t="s">
        <v>208</v>
      </c>
      <c r="M18" s="53"/>
      <c r="N18" s="53">
        <v>1</v>
      </c>
      <c r="O18" s="53">
        <v>1.33</v>
      </c>
      <c r="P18" s="53" t="s">
        <v>208</v>
      </c>
      <c r="Q18" s="53">
        <v>1</v>
      </c>
      <c r="R18" s="53" t="s">
        <v>208</v>
      </c>
      <c r="S18" s="53">
        <v>1</v>
      </c>
      <c r="T18" s="47"/>
      <c r="U18" s="53" t="s">
        <v>208</v>
      </c>
      <c r="V18" s="53">
        <v>1</v>
      </c>
      <c r="W18" s="53">
        <v>0.67</v>
      </c>
      <c r="X18" s="53" t="s">
        <v>208</v>
      </c>
      <c r="Y18" s="47"/>
      <c r="Z18" s="53" t="s">
        <v>208</v>
      </c>
      <c r="AA18" s="53" t="s">
        <v>208</v>
      </c>
      <c r="AB18" s="53" t="s">
        <v>208</v>
      </c>
      <c r="AC18" s="47"/>
      <c r="AD18" s="41"/>
      <c r="AE18" s="53">
        <v>0.67</v>
      </c>
      <c r="AF18" s="41"/>
      <c r="AG18" s="41"/>
      <c r="AH18" s="41"/>
      <c r="AI18" s="41"/>
      <c r="AJ18" s="53">
        <v>1</v>
      </c>
      <c r="AK18" s="53">
        <v>1</v>
      </c>
      <c r="AL18" s="53">
        <v>1</v>
      </c>
      <c r="AM18" s="53">
        <v>0.67</v>
      </c>
    </row>
    <row r="19" spans="1:39" x14ac:dyDescent="0.3">
      <c r="A19" s="161"/>
      <c r="B19" s="39" t="s">
        <v>109</v>
      </c>
      <c r="C19" s="39" t="s">
        <v>221</v>
      </c>
      <c r="D19" s="39" t="s">
        <v>199</v>
      </c>
      <c r="E19" s="39" t="s">
        <v>204</v>
      </c>
      <c r="F19" s="41">
        <v>68.66</v>
      </c>
      <c r="G19" s="45"/>
      <c r="H19" s="53">
        <v>1</v>
      </c>
      <c r="I19" s="56">
        <v>8</v>
      </c>
      <c r="J19" s="58" t="s">
        <v>295</v>
      </c>
      <c r="K19" s="45"/>
      <c r="L19" s="53" t="s">
        <v>208</v>
      </c>
      <c r="M19" s="53"/>
      <c r="N19" s="53" t="s">
        <v>208</v>
      </c>
      <c r="O19" s="53" t="s">
        <v>208</v>
      </c>
      <c r="P19" s="53" t="s">
        <v>208</v>
      </c>
      <c r="Q19" s="53" t="s">
        <v>208</v>
      </c>
      <c r="R19" s="53">
        <v>1</v>
      </c>
      <c r="S19" s="53" t="s">
        <v>208</v>
      </c>
      <c r="T19" s="47"/>
      <c r="U19" s="53" t="s">
        <v>208</v>
      </c>
      <c r="V19" s="53" t="s">
        <v>208</v>
      </c>
      <c r="W19" s="53" t="s">
        <v>208</v>
      </c>
      <c r="X19" s="53" t="s">
        <v>208</v>
      </c>
      <c r="Y19" s="47"/>
      <c r="Z19" s="53" t="s">
        <v>208</v>
      </c>
      <c r="AA19" s="53" t="s">
        <v>208</v>
      </c>
      <c r="AB19" s="53" t="s">
        <v>208</v>
      </c>
      <c r="AC19" s="47"/>
      <c r="AD19" s="41"/>
      <c r="AE19" s="53" t="s">
        <v>208</v>
      </c>
      <c r="AF19" s="41"/>
      <c r="AG19" s="41"/>
      <c r="AH19" s="41"/>
      <c r="AI19" s="41"/>
      <c r="AJ19" s="53" t="s">
        <v>208</v>
      </c>
      <c r="AK19" s="53" t="s">
        <v>208</v>
      </c>
      <c r="AL19" s="53" t="s">
        <v>208</v>
      </c>
      <c r="AM19" s="53">
        <v>1</v>
      </c>
    </row>
    <row r="20" spans="1:39" x14ac:dyDescent="0.3">
      <c r="A20" s="161"/>
      <c r="B20" s="39" t="s">
        <v>66</v>
      </c>
      <c r="C20" s="39" t="s">
        <v>222</v>
      </c>
      <c r="D20" s="39" t="s">
        <v>208</v>
      </c>
      <c r="E20" s="39" t="s">
        <v>209</v>
      </c>
      <c r="F20" s="41">
        <v>0.75</v>
      </c>
      <c r="G20" s="45"/>
      <c r="H20" s="53">
        <v>1</v>
      </c>
      <c r="I20" s="56">
        <v>6</v>
      </c>
      <c r="J20" s="58" t="s">
        <v>296</v>
      </c>
      <c r="K20" s="45"/>
      <c r="L20" s="53" t="s">
        <v>208</v>
      </c>
      <c r="M20" s="53"/>
      <c r="N20" s="53" t="s">
        <v>208</v>
      </c>
      <c r="O20" s="53" t="s">
        <v>208</v>
      </c>
      <c r="P20" s="53" t="s">
        <v>208</v>
      </c>
      <c r="Q20" s="53">
        <v>1</v>
      </c>
      <c r="R20" s="53" t="s">
        <v>208</v>
      </c>
      <c r="S20" s="53" t="s">
        <v>208</v>
      </c>
      <c r="T20" s="47"/>
      <c r="U20" s="53">
        <v>1.33</v>
      </c>
      <c r="V20" s="53" t="s">
        <v>208</v>
      </c>
      <c r="W20" s="53" t="s">
        <v>208</v>
      </c>
      <c r="X20" s="53" t="s">
        <v>208</v>
      </c>
      <c r="Y20" s="47"/>
      <c r="Z20" s="53" t="s">
        <v>208</v>
      </c>
      <c r="AA20" s="53" t="s">
        <v>208</v>
      </c>
      <c r="AB20" s="53" t="s">
        <v>208</v>
      </c>
      <c r="AC20" s="47"/>
      <c r="AD20" s="41"/>
      <c r="AE20" s="53" t="s">
        <v>208</v>
      </c>
      <c r="AF20" s="41"/>
      <c r="AG20" s="41"/>
      <c r="AH20" s="41"/>
      <c r="AI20" s="41"/>
      <c r="AJ20" s="53" t="s">
        <v>208</v>
      </c>
      <c r="AK20" s="53" t="s">
        <v>208</v>
      </c>
      <c r="AL20" s="53">
        <v>0.67</v>
      </c>
      <c r="AM20" s="53" t="s">
        <v>208</v>
      </c>
    </row>
    <row r="21" spans="1:39" x14ac:dyDescent="0.3">
      <c r="A21" s="161"/>
      <c r="B21" s="39" t="s">
        <v>85</v>
      </c>
      <c r="C21" s="39" t="s">
        <v>223</v>
      </c>
      <c r="D21" s="39" t="s">
        <v>199</v>
      </c>
      <c r="E21" s="39" t="s">
        <v>200</v>
      </c>
      <c r="F21" s="41">
        <v>13.89</v>
      </c>
      <c r="G21" s="45"/>
      <c r="H21" s="53">
        <v>0.89</v>
      </c>
      <c r="I21" s="56">
        <v>5</v>
      </c>
      <c r="J21" s="58" t="s">
        <v>297</v>
      </c>
      <c r="K21" s="45"/>
      <c r="L21" s="53" t="s">
        <v>208</v>
      </c>
      <c r="M21" s="53"/>
      <c r="N21" s="53">
        <v>0.67</v>
      </c>
      <c r="O21" s="53" t="s">
        <v>208</v>
      </c>
      <c r="P21" s="53" t="s">
        <v>208</v>
      </c>
      <c r="Q21" s="53" t="s">
        <v>208</v>
      </c>
      <c r="R21" s="53" t="s">
        <v>208</v>
      </c>
      <c r="S21" s="53" t="s">
        <v>208</v>
      </c>
      <c r="T21" s="47"/>
      <c r="U21" s="53" t="s">
        <v>208</v>
      </c>
      <c r="V21" s="53" t="s">
        <v>208</v>
      </c>
      <c r="W21" s="53" t="s">
        <v>208</v>
      </c>
      <c r="X21" s="53" t="s">
        <v>208</v>
      </c>
      <c r="Y21" s="47"/>
      <c r="Z21" s="53" t="s">
        <v>208</v>
      </c>
      <c r="AA21" s="53" t="s">
        <v>208</v>
      </c>
      <c r="AB21" s="53" t="s">
        <v>208</v>
      </c>
      <c r="AC21" s="47"/>
      <c r="AD21" s="41"/>
      <c r="AE21" s="53" t="s">
        <v>208</v>
      </c>
      <c r="AF21" s="41"/>
      <c r="AG21" s="41"/>
      <c r="AH21" s="41"/>
      <c r="AI21" s="41"/>
      <c r="AJ21" s="53">
        <v>1</v>
      </c>
      <c r="AK21" s="53" t="s">
        <v>208</v>
      </c>
      <c r="AL21" s="53" t="s">
        <v>208</v>
      </c>
      <c r="AM21" s="53">
        <v>1</v>
      </c>
    </row>
    <row r="22" spans="1:39" x14ac:dyDescent="0.3">
      <c r="A22" s="161"/>
      <c r="B22" s="39" t="s">
        <v>79</v>
      </c>
      <c r="C22" s="39" t="s">
        <v>225</v>
      </c>
      <c r="D22" s="39" t="s">
        <v>208</v>
      </c>
      <c r="E22" s="39" t="s">
        <v>202</v>
      </c>
      <c r="F22" s="41">
        <v>0.08</v>
      </c>
      <c r="G22" s="45"/>
      <c r="H22" s="53">
        <v>1</v>
      </c>
      <c r="I22" s="56">
        <v>0</v>
      </c>
      <c r="J22" s="58" t="s">
        <v>298</v>
      </c>
      <c r="K22" s="45"/>
      <c r="L22" s="53" t="s">
        <v>208</v>
      </c>
      <c r="M22" s="53"/>
      <c r="N22" s="53" t="s">
        <v>208</v>
      </c>
      <c r="O22" s="53" t="s">
        <v>208</v>
      </c>
      <c r="P22" s="53" t="s">
        <v>208</v>
      </c>
      <c r="Q22" s="53" t="s">
        <v>208</v>
      </c>
      <c r="R22" s="53" t="s">
        <v>208</v>
      </c>
      <c r="S22" s="53" t="s">
        <v>208</v>
      </c>
      <c r="T22" s="47"/>
      <c r="U22" s="53" t="s">
        <v>208</v>
      </c>
      <c r="V22" s="53" t="s">
        <v>208</v>
      </c>
      <c r="W22" s="53" t="s">
        <v>208</v>
      </c>
      <c r="X22" s="53" t="s">
        <v>208</v>
      </c>
      <c r="Y22" s="47"/>
      <c r="Z22" s="53" t="s">
        <v>208</v>
      </c>
      <c r="AA22" s="53">
        <v>1</v>
      </c>
      <c r="AB22" s="53" t="s">
        <v>208</v>
      </c>
      <c r="AC22" s="47"/>
      <c r="AD22" s="41"/>
      <c r="AE22" s="53" t="s">
        <v>208</v>
      </c>
      <c r="AF22" s="41"/>
      <c r="AG22" s="41"/>
      <c r="AH22" s="41"/>
      <c r="AI22" s="41"/>
      <c r="AJ22" s="53" t="s">
        <v>208</v>
      </c>
      <c r="AK22" s="53" t="s">
        <v>208</v>
      </c>
      <c r="AL22" s="53" t="s">
        <v>208</v>
      </c>
      <c r="AM22" s="53">
        <v>1</v>
      </c>
    </row>
    <row r="23" spans="1:39" x14ac:dyDescent="0.3">
      <c r="A23" s="161"/>
      <c r="B23" s="39" t="s">
        <v>82</v>
      </c>
      <c r="C23" s="39" t="s">
        <v>226</v>
      </c>
      <c r="D23" s="39" t="s">
        <v>208</v>
      </c>
      <c r="E23" s="39" t="s">
        <v>209</v>
      </c>
      <c r="F23" s="41">
        <v>0.25</v>
      </c>
      <c r="G23" s="45"/>
      <c r="H23" s="53">
        <v>1</v>
      </c>
      <c r="I23" s="56">
        <v>8</v>
      </c>
      <c r="J23" s="58" t="s">
        <v>299</v>
      </c>
      <c r="K23" s="45"/>
      <c r="L23" s="53" t="s">
        <v>208</v>
      </c>
      <c r="M23" s="53"/>
      <c r="N23" s="53" t="s">
        <v>208</v>
      </c>
      <c r="O23" s="53" t="s">
        <v>208</v>
      </c>
      <c r="P23" s="53" t="s">
        <v>208</v>
      </c>
      <c r="Q23" s="53" t="s">
        <v>208</v>
      </c>
      <c r="R23" s="53" t="s">
        <v>208</v>
      </c>
      <c r="S23" s="53">
        <v>1</v>
      </c>
      <c r="T23" s="47"/>
      <c r="U23" s="53" t="s">
        <v>208</v>
      </c>
      <c r="V23" s="53" t="s">
        <v>208</v>
      </c>
      <c r="W23" s="53">
        <v>1</v>
      </c>
      <c r="X23" s="53" t="s">
        <v>208</v>
      </c>
      <c r="Y23" s="47"/>
      <c r="Z23" s="53" t="s">
        <v>208</v>
      </c>
      <c r="AA23" s="53" t="s">
        <v>208</v>
      </c>
      <c r="AB23" s="53" t="s">
        <v>208</v>
      </c>
      <c r="AC23" s="47"/>
      <c r="AD23" s="41"/>
      <c r="AE23" s="53" t="s">
        <v>208</v>
      </c>
      <c r="AF23" s="41"/>
      <c r="AG23" s="41"/>
      <c r="AH23" s="41"/>
      <c r="AI23" s="41"/>
      <c r="AJ23" s="53" t="s">
        <v>208</v>
      </c>
      <c r="AK23" s="53" t="s">
        <v>208</v>
      </c>
      <c r="AL23" s="53">
        <v>1</v>
      </c>
      <c r="AM23" s="53" t="s">
        <v>208</v>
      </c>
    </row>
    <row r="24" spans="1:39" x14ac:dyDescent="0.3">
      <c r="A24" s="161"/>
      <c r="B24" s="39" t="s">
        <v>92</v>
      </c>
      <c r="C24" s="39" t="s">
        <v>227</v>
      </c>
      <c r="D24" s="39" t="s">
        <v>199</v>
      </c>
      <c r="E24" s="39" t="s">
        <v>209</v>
      </c>
      <c r="F24" s="41">
        <v>0.63</v>
      </c>
      <c r="G24" s="45"/>
      <c r="H24" s="53">
        <v>0.93</v>
      </c>
      <c r="I24" s="56">
        <v>7</v>
      </c>
      <c r="J24" s="58" t="s">
        <v>300</v>
      </c>
      <c r="K24" s="45"/>
      <c r="L24" s="53" t="s">
        <v>208</v>
      </c>
      <c r="M24" s="53"/>
      <c r="N24" s="53">
        <v>1</v>
      </c>
      <c r="O24" s="53" t="s">
        <v>208</v>
      </c>
      <c r="P24" s="53" t="s">
        <v>208</v>
      </c>
      <c r="Q24" s="53" t="s">
        <v>208</v>
      </c>
      <c r="R24" s="53" t="s">
        <v>208</v>
      </c>
      <c r="S24" s="53" t="s">
        <v>208</v>
      </c>
      <c r="T24" s="47"/>
      <c r="U24" s="53" t="s">
        <v>208</v>
      </c>
      <c r="V24" s="53" t="s">
        <v>208</v>
      </c>
      <c r="W24" s="53">
        <v>1</v>
      </c>
      <c r="X24" s="53">
        <v>1</v>
      </c>
      <c r="Y24" s="47"/>
      <c r="Z24" s="53" t="s">
        <v>208</v>
      </c>
      <c r="AA24" s="53" t="s">
        <v>208</v>
      </c>
      <c r="AB24" s="53" t="s">
        <v>208</v>
      </c>
      <c r="AC24" s="47"/>
      <c r="AD24" s="41"/>
      <c r="AE24" s="53" t="s">
        <v>208</v>
      </c>
      <c r="AF24" s="41"/>
      <c r="AG24" s="41"/>
      <c r="AH24" s="41"/>
      <c r="AI24" s="41"/>
      <c r="AJ24" s="53">
        <v>0.67</v>
      </c>
      <c r="AK24" s="53" t="s">
        <v>208</v>
      </c>
      <c r="AL24" s="53">
        <v>1</v>
      </c>
      <c r="AM24" s="53" t="s">
        <v>208</v>
      </c>
    </row>
    <row r="25" spans="1:39" x14ac:dyDescent="0.3">
      <c r="A25" s="161"/>
      <c r="B25" s="39" t="s">
        <v>88</v>
      </c>
      <c r="C25" s="39" t="s">
        <v>228</v>
      </c>
      <c r="D25" s="39" t="s">
        <v>199</v>
      </c>
      <c r="E25" s="39" t="s">
        <v>200</v>
      </c>
      <c r="F25" s="41">
        <v>4.3899999999999997</v>
      </c>
      <c r="G25" s="45"/>
      <c r="H25" s="53">
        <v>0.94</v>
      </c>
      <c r="I25" s="56">
        <v>10</v>
      </c>
      <c r="J25" s="58" t="s">
        <v>301</v>
      </c>
      <c r="K25" s="45"/>
      <c r="L25" s="53">
        <v>1</v>
      </c>
      <c r="M25" s="53"/>
      <c r="N25" s="53" t="s">
        <v>208</v>
      </c>
      <c r="O25" s="53" t="s">
        <v>208</v>
      </c>
      <c r="P25" s="53" t="s">
        <v>208</v>
      </c>
      <c r="Q25" s="53">
        <v>1</v>
      </c>
      <c r="R25" s="53">
        <v>0.67</v>
      </c>
      <c r="S25" s="53">
        <v>1</v>
      </c>
      <c r="T25" s="47"/>
      <c r="U25" s="53" t="s">
        <v>208</v>
      </c>
      <c r="V25" s="53">
        <v>1</v>
      </c>
      <c r="W25" s="53">
        <v>1</v>
      </c>
      <c r="X25" s="53">
        <v>1</v>
      </c>
      <c r="Y25" s="47"/>
      <c r="Z25" s="53" t="s">
        <v>208</v>
      </c>
      <c r="AA25" s="53">
        <v>1</v>
      </c>
      <c r="AB25" s="53" t="s">
        <v>208</v>
      </c>
      <c r="AC25" s="47"/>
      <c r="AD25" s="41"/>
      <c r="AE25" s="53">
        <v>0.33</v>
      </c>
      <c r="AF25" s="41"/>
      <c r="AG25" s="41"/>
      <c r="AH25" s="41"/>
      <c r="AI25" s="41"/>
      <c r="AJ25" s="53">
        <v>1</v>
      </c>
      <c r="AK25" s="53" t="s">
        <v>208</v>
      </c>
      <c r="AL25" s="53">
        <v>1</v>
      </c>
      <c r="AM25" s="53">
        <v>1.33</v>
      </c>
    </row>
    <row r="26" spans="1:39" x14ac:dyDescent="0.3">
      <c r="A26" s="161"/>
      <c r="B26" s="39" t="s">
        <v>56</v>
      </c>
      <c r="C26" s="39" t="s">
        <v>229</v>
      </c>
      <c r="D26" s="39" t="s">
        <v>208</v>
      </c>
      <c r="E26" s="39" t="s">
        <v>200</v>
      </c>
      <c r="F26" s="41">
        <v>3.54</v>
      </c>
      <c r="G26" s="45"/>
      <c r="H26" s="53">
        <v>0.7</v>
      </c>
      <c r="I26" s="56">
        <v>7</v>
      </c>
      <c r="J26" s="58" t="s">
        <v>302</v>
      </c>
      <c r="K26" s="45"/>
      <c r="L26" s="53">
        <v>0.67</v>
      </c>
      <c r="M26" s="53"/>
      <c r="N26" s="53" t="s">
        <v>208</v>
      </c>
      <c r="O26" s="53" t="s">
        <v>208</v>
      </c>
      <c r="P26" s="53" t="s">
        <v>208</v>
      </c>
      <c r="Q26" s="53">
        <v>0.33</v>
      </c>
      <c r="R26" s="53">
        <v>0.67</v>
      </c>
      <c r="S26" s="53" t="s">
        <v>208</v>
      </c>
      <c r="T26" s="47"/>
      <c r="U26" s="53" t="s">
        <v>208</v>
      </c>
      <c r="V26" s="53" t="s">
        <v>208</v>
      </c>
      <c r="W26" s="53">
        <v>0.67</v>
      </c>
      <c r="X26" s="53" t="s">
        <v>208</v>
      </c>
      <c r="Y26" s="47"/>
      <c r="Z26" s="53" t="s">
        <v>208</v>
      </c>
      <c r="AA26" s="53">
        <v>0.67</v>
      </c>
      <c r="AB26" s="53">
        <v>0.67</v>
      </c>
      <c r="AC26" s="47"/>
      <c r="AD26" s="41"/>
      <c r="AE26" s="53" t="s">
        <v>208</v>
      </c>
      <c r="AF26" s="41"/>
      <c r="AG26" s="41"/>
      <c r="AH26" s="41"/>
      <c r="AI26" s="41"/>
      <c r="AJ26" s="53">
        <v>0.67</v>
      </c>
      <c r="AK26" s="53" t="s">
        <v>208</v>
      </c>
      <c r="AL26" s="53">
        <v>1</v>
      </c>
      <c r="AM26" s="53">
        <v>1</v>
      </c>
    </row>
    <row r="27" spans="1:39" x14ac:dyDescent="0.3">
      <c r="A27" s="161"/>
      <c r="B27" s="39" t="s">
        <v>69</v>
      </c>
      <c r="C27" s="39" t="s">
        <v>230</v>
      </c>
      <c r="D27" s="39" t="s">
        <v>199</v>
      </c>
      <c r="E27" s="39" t="s">
        <v>200</v>
      </c>
      <c r="F27" s="41">
        <v>1.45</v>
      </c>
      <c r="G27" s="45"/>
      <c r="H27" s="53">
        <v>0.83</v>
      </c>
      <c r="I27" s="56">
        <v>5</v>
      </c>
      <c r="J27" s="58" t="s">
        <v>303</v>
      </c>
      <c r="K27" s="45"/>
      <c r="L27" s="53">
        <v>1</v>
      </c>
      <c r="M27" s="53"/>
      <c r="N27" s="53" t="s">
        <v>208</v>
      </c>
      <c r="O27" s="53" t="s">
        <v>208</v>
      </c>
      <c r="P27" s="53" t="s">
        <v>208</v>
      </c>
      <c r="Q27" s="53">
        <v>0.33</v>
      </c>
      <c r="R27" s="53" t="s">
        <v>208</v>
      </c>
      <c r="S27" s="53" t="s">
        <v>208</v>
      </c>
      <c r="T27" s="47"/>
      <c r="U27" s="53" t="s">
        <v>208</v>
      </c>
      <c r="V27" s="53" t="s">
        <v>208</v>
      </c>
      <c r="W27" s="53" t="s">
        <v>208</v>
      </c>
      <c r="X27" s="53" t="s">
        <v>208</v>
      </c>
      <c r="Y27" s="47"/>
      <c r="Z27" s="53" t="s">
        <v>208</v>
      </c>
      <c r="AA27" s="53" t="s">
        <v>208</v>
      </c>
      <c r="AB27" s="53" t="s">
        <v>208</v>
      </c>
      <c r="AC27" s="47"/>
      <c r="AD27" s="41"/>
      <c r="AE27" s="53" t="s">
        <v>208</v>
      </c>
      <c r="AF27" s="41"/>
      <c r="AG27" s="41"/>
      <c r="AH27" s="41"/>
      <c r="AI27" s="41"/>
      <c r="AJ27" s="53">
        <v>1</v>
      </c>
      <c r="AK27" s="53" t="s">
        <v>208</v>
      </c>
      <c r="AL27" s="53">
        <v>1</v>
      </c>
      <c r="AM27" s="53" t="s">
        <v>208</v>
      </c>
    </row>
    <row r="28" spans="1:39" x14ac:dyDescent="0.3">
      <c r="A28" s="161"/>
      <c r="B28" s="39" t="s">
        <v>68</v>
      </c>
      <c r="C28" s="39" t="s">
        <v>231</v>
      </c>
      <c r="D28" s="39" t="s">
        <v>199</v>
      </c>
      <c r="E28" s="39" t="s">
        <v>200</v>
      </c>
      <c r="F28" s="41">
        <v>0.98</v>
      </c>
      <c r="G28" s="45"/>
      <c r="H28" s="53">
        <v>1</v>
      </c>
      <c r="I28" s="56">
        <v>7</v>
      </c>
      <c r="J28" s="58" t="s">
        <v>304</v>
      </c>
      <c r="K28" s="45"/>
      <c r="L28" s="53">
        <v>1</v>
      </c>
      <c r="M28" s="53"/>
      <c r="N28" s="53" t="s">
        <v>208</v>
      </c>
      <c r="O28" s="53" t="s">
        <v>208</v>
      </c>
      <c r="P28" s="53" t="s">
        <v>208</v>
      </c>
      <c r="Q28" s="53" t="s">
        <v>208</v>
      </c>
      <c r="R28" s="53" t="s">
        <v>208</v>
      </c>
      <c r="S28" s="53" t="s">
        <v>208</v>
      </c>
      <c r="T28" s="47"/>
      <c r="U28" s="53" t="s">
        <v>208</v>
      </c>
      <c r="V28" s="53">
        <v>1</v>
      </c>
      <c r="W28" s="53" t="s">
        <v>208</v>
      </c>
      <c r="X28" s="53" t="s">
        <v>208</v>
      </c>
      <c r="Y28" s="47"/>
      <c r="Z28" s="53" t="s">
        <v>208</v>
      </c>
      <c r="AA28" s="53" t="s">
        <v>208</v>
      </c>
      <c r="AB28" s="53" t="s">
        <v>208</v>
      </c>
      <c r="AC28" s="47"/>
      <c r="AD28" s="41"/>
      <c r="AE28" s="53" t="s">
        <v>208</v>
      </c>
      <c r="AF28" s="41"/>
      <c r="AG28" s="41"/>
      <c r="AH28" s="41"/>
      <c r="AI28" s="41"/>
      <c r="AJ28" s="53">
        <v>1</v>
      </c>
      <c r="AK28" s="53" t="s">
        <v>208</v>
      </c>
      <c r="AL28" s="53">
        <v>1</v>
      </c>
      <c r="AM28" s="53">
        <v>1</v>
      </c>
    </row>
    <row r="29" spans="1:39" x14ac:dyDescent="0.3">
      <c r="A29" s="161"/>
      <c r="B29" s="39" t="s">
        <v>90</v>
      </c>
      <c r="C29" s="39" t="s">
        <v>232</v>
      </c>
      <c r="D29" s="39" t="s">
        <v>199</v>
      </c>
      <c r="E29" s="39" t="s">
        <v>200</v>
      </c>
      <c r="F29" s="41">
        <v>3.99</v>
      </c>
      <c r="G29" s="45"/>
      <c r="H29" s="53">
        <v>1</v>
      </c>
      <c r="I29" s="56">
        <v>7</v>
      </c>
      <c r="J29" s="58" t="s">
        <v>305</v>
      </c>
      <c r="K29" s="45"/>
      <c r="L29" s="53">
        <v>0.67</v>
      </c>
      <c r="M29" s="53"/>
      <c r="N29" s="53" t="s">
        <v>208</v>
      </c>
      <c r="O29" s="53">
        <v>1.33</v>
      </c>
      <c r="P29" s="53" t="s">
        <v>208</v>
      </c>
      <c r="Q29" s="53" t="s">
        <v>208</v>
      </c>
      <c r="R29" s="53">
        <v>0.67</v>
      </c>
      <c r="S29" s="53" t="s">
        <v>208</v>
      </c>
      <c r="T29" s="47"/>
      <c r="U29" s="53" t="s">
        <v>208</v>
      </c>
      <c r="V29" s="53">
        <v>1.33</v>
      </c>
      <c r="W29" s="53">
        <v>0.67</v>
      </c>
      <c r="X29" s="53" t="s">
        <v>208</v>
      </c>
      <c r="Y29" s="47"/>
      <c r="Z29" s="53" t="s">
        <v>208</v>
      </c>
      <c r="AA29" s="53" t="s">
        <v>208</v>
      </c>
      <c r="AB29" s="53" t="s">
        <v>208</v>
      </c>
      <c r="AC29" s="47"/>
      <c r="AD29" s="41"/>
      <c r="AE29" s="53" t="s">
        <v>208</v>
      </c>
      <c r="AF29" s="41"/>
      <c r="AG29" s="41"/>
      <c r="AH29" s="41"/>
      <c r="AI29" s="41"/>
      <c r="AJ29" s="53" t="s">
        <v>208</v>
      </c>
      <c r="AK29" s="53" t="s">
        <v>208</v>
      </c>
      <c r="AL29" s="53">
        <v>1.33</v>
      </c>
      <c r="AM29" s="53" t="s">
        <v>208</v>
      </c>
    </row>
    <row r="30" spans="1:39" x14ac:dyDescent="0.3">
      <c r="A30" s="161"/>
      <c r="B30" s="39" t="s">
        <v>78</v>
      </c>
      <c r="C30" s="39" t="s">
        <v>233</v>
      </c>
      <c r="D30" s="39" t="s">
        <v>199</v>
      </c>
      <c r="E30" s="39" t="s">
        <v>200</v>
      </c>
      <c r="F30" s="41">
        <v>1.38</v>
      </c>
      <c r="G30" s="45"/>
      <c r="H30" s="53">
        <v>0.8</v>
      </c>
      <c r="I30" s="56">
        <v>7</v>
      </c>
      <c r="J30" s="58" t="s">
        <v>306</v>
      </c>
      <c r="K30" s="45"/>
      <c r="L30" s="53" t="s">
        <v>208</v>
      </c>
      <c r="M30" s="53"/>
      <c r="N30" s="53" t="s">
        <v>208</v>
      </c>
      <c r="O30" s="53" t="s">
        <v>208</v>
      </c>
      <c r="P30" s="53" t="s">
        <v>208</v>
      </c>
      <c r="Q30" s="53">
        <v>0</v>
      </c>
      <c r="R30" s="53">
        <v>1</v>
      </c>
      <c r="S30" s="53" t="s">
        <v>208</v>
      </c>
      <c r="T30" s="47"/>
      <c r="U30" s="53" t="s">
        <v>208</v>
      </c>
      <c r="V30" s="53" t="s">
        <v>208</v>
      </c>
      <c r="W30" s="53">
        <v>1.33</v>
      </c>
      <c r="X30" s="53" t="s">
        <v>208</v>
      </c>
      <c r="Y30" s="47"/>
      <c r="Z30" s="53" t="s">
        <v>208</v>
      </c>
      <c r="AA30" s="53">
        <v>0.67</v>
      </c>
      <c r="AB30" s="53" t="s">
        <v>208</v>
      </c>
      <c r="AC30" s="47"/>
      <c r="AD30" s="41"/>
      <c r="AE30" s="53" t="s">
        <v>208</v>
      </c>
      <c r="AF30" s="41"/>
      <c r="AG30" s="41"/>
      <c r="AH30" s="41"/>
      <c r="AI30" s="41"/>
      <c r="AJ30" s="53" t="s">
        <v>208</v>
      </c>
      <c r="AK30" s="53" t="s">
        <v>208</v>
      </c>
      <c r="AL30" s="53">
        <v>1</v>
      </c>
      <c r="AM30" s="53" t="s">
        <v>208</v>
      </c>
    </row>
    <row r="31" spans="1:39" x14ac:dyDescent="0.3">
      <c r="A31" s="161"/>
      <c r="B31" s="39" t="s">
        <v>65</v>
      </c>
      <c r="C31" s="39" t="s">
        <v>234</v>
      </c>
      <c r="D31" s="39" t="s">
        <v>208</v>
      </c>
      <c r="E31" s="39" t="s">
        <v>215</v>
      </c>
      <c r="F31" s="41">
        <v>4.37</v>
      </c>
      <c r="G31" s="45"/>
      <c r="H31" s="53">
        <v>0.83</v>
      </c>
      <c r="I31" s="56">
        <v>8</v>
      </c>
      <c r="J31" s="58" t="s">
        <v>307</v>
      </c>
      <c r="K31" s="45"/>
      <c r="L31" s="53">
        <v>1</v>
      </c>
      <c r="M31" s="53"/>
      <c r="N31" s="53" t="s">
        <v>208</v>
      </c>
      <c r="O31" s="53">
        <v>1</v>
      </c>
      <c r="P31" s="53" t="s">
        <v>208</v>
      </c>
      <c r="Q31" s="53" t="s">
        <v>208</v>
      </c>
      <c r="R31" s="53">
        <v>0.67</v>
      </c>
      <c r="S31" s="53" t="s">
        <v>208</v>
      </c>
      <c r="T31" s="47"/>
      <c r="U31" s="53" t="s">
        <v>208</v>
      </c>
      <c r="V31" s="53" t="s">
        <v>208</v>
      </c>
      <c r="W31" s="53" t="s">
        <v>208</v>
      </c>
      <c r="X31" s="53" t="s">
        <v>208</v>
      </c>
      <c r="Y31" s="47"/>
      <c r="Z31" s="53" t="s">
        <v>208</v>
      </c>
      <c r="AA31" s="53" t="s">
        <v>208</v>
      </c>
      <c r="AB31" s="53" t="s">
        <v>208</v>
      </c>
      <c r="AC31" s="47"/>
      <c r="AD31" s="41"/>
      <c r="AE31" s="53" t="s">
        <v>208</v>
      </c>
      <c r="AF31" s="41"/>
      <c r="AG31" s="41"/>
      <c r="AH31" s="41"/>
      <c r="AI31" s="41"/>
      <c r="AJ31" s="53">
        <v>0.67</v>
      </c>
      <c r="AK31" s="53" t="s">
        <v>208</v>
      </c>
      <c r="AL31" s="53">
        <v>1</v>
      </c>
      <c r="AM31" s="53">
        <v>0.67</v>
      </c>
    </row>
    <row r="32" spans="1:39" x14ac:dyDescent="0.3">
      <c r="A32" s="161"/>
      <c r="B32" s="39" t="s">
        <v>64</v>
      </c>
      <c r="C32" s="39" t="s">
        <v>235</v>
      </c>
      <c r="D32" s="39" t="s">
        <v>208</v>
      </c>
      <c r="E32" s="39" t="s">
        <v>200</v>
      </c>
      <c r="F32" s="41">
        <v>4.07</v>
      </c>
      <c r="G32" s="45"/>
      <c r="H32" s="53">
        <v>1.06</v>
      </c>
      <c r="I32" s="56">
        <v>3</v>
      </c>
      <c r="J32" s="58" t="s">
        <v>308</v>
      </c>
      <c r="K32" s="45"/>
      <c r="L32" s="53" t="s">
        <v>208</v>
      </c>
      <c r="M32" s="53"/>
      <c r="N32" s="53" t="s">
        <v>208</v>
      </c>
      <c r="O32" s="53" t="s">
        <v>208</v>
      </c>
      <c r="P32" s="53" t="s">
        <v>208</v>
      </c>
      <c r="Q32" s="53" t="s">
        <v>208</v>
      </c>
      <c r="R32" s="53">
        <v>1</v>
      </c>
      <c r="S32" s="53" t="s">
        <v>208</v>
      </c>
      <c r="T32" s="47"/>
      <c r="U32" s="53" t="s">
        <v>208</v>
      </c>
      <c r="V32" s="53">
        <v>1.33</v>
      </c>
      <c r="W32" s="53" t="s">
        <v>208</v>
      </c>
      <c r="X32" s="53">
        <v>1.33</v>
      </c>
      <c r="Y32" s="47"/>
      <c r="Z32" s="53" t="s">
        <v>208</v>
      </c>
      <c r="AA32" s="53" t="s">
        <v>208</v>
      </c>
      <c r="AB32" s="53" t="s">
        <v>208</v>
      </c>
      <c r="AC32" s="47"/>
      <c r="AD32" s="41"/>
      <c r="AE32" s="53" t="s">
        <v>208</v>
      </c>
      <c r="AF32" s="41"/>
      <c r="AG32" s="41"/>
      <c r="AH32" s="41"/>
      <c r="AI32" s="41"/>
      <c r="AJ32" s="53">
        <v>0.67</v>
      </c>
      <c r="AK32" s="53" t="s">
        <v>208</v>
      </c>
      <c r="AL32" s="53">
        <v>1</v>
      </c>
      <c r="AM32" s="53">
        <v>1</v>
      </c>
    </row>
    <row r="33" spans="1:39" x14ac:dyDescent="0.3">
      <c r="A33" s="161"/>
      <c r="B33" s="39" t="s">
        <v>83</v>
      </c>
      <c r="C33" s="39" t="s">
        <v>236</v>
      </c>
      <c r="D33" s="39" t="s">
        <v>199</v>
      </c>
      <c r="E33" s="39" t="s">
        <v>209</v>
      </c>
      <c r="F33" s="41">
        <v>2.12</v>
      </c>
      <c r="G33" s="45"/>
      <c r="H33" s="53">
        <v>1.1100000000000001</v>
      </c>
      <c r="I33" s="56">
        <v>8</v>
      </c>
      <c r="J33" s="58" t="s">
        <v>309</v>
      </c>
      <c r="K33" s="45"/>
      <c r="L33" s="53" t="s">
        <v>208</v>
      </c>
      <c r="M33" s="53"/>
      <c r="N33" s="53" t="s">
        <v>208</v>
      </c>
      <c r="O33" s="53" t="s">
        <v>208</v>
      </c>
      <c r="P33" s="53" t="s">
        <v>208</v>
      </c>
      <c r="Q33" s="53">
        <v>1</v>
      </c>
      <c r="R33" s="53" t="s">
        <v>208</v>
      </c>
      <c r="S33" s="53" t="s">
        <v>208</v>
      </c>
      <c r="T33" s="47"/>
      <c r="U33" s="53" t="s">
        <v>208</v>
      </c>
      <c r="V33" s="53" t="s">
        <v>208</v>
      </c>
      <c r="W33" s="53" t="s">
        <v>208</v>
      </c>
      <c r="X33" s="53" t="s">
        <v>208</v>
      </c>
      <c r="Y33" s="47"/>
      <c r="Z33" s="53" t="s">
        <v>208</v>
      </c>
      <c r="AA33" s="53" t="s">
        <v>208</v>
      </c>
      <c r="AB33" s="53" t="s">
        <v>208</v>
      </c>
      <c r="AC33" s="47"/>
      <c r="AD33" s="41"/>
      <c r="AE33" s="53" t="s">
        <v>208</v>
      </c>
      <c r="AF33" s="41"/>
      <c r="AG33" s="41"/>
      <c r="AH33" s="41"/>
      <c r="AI33" s="41"/>
      <c r="AJ33" s="53">
        <v>1</v>
      </c>
      <c r="AK33" s="53" t="s">
        <v>208</v>
      </c>
      <c r="AL33" s="53" t="s">
        <v>208</v>
      </c>
      <c r="AM33" s="53">
        <v>1.33</v>
      </c>
    </row>
    <row r="34" spans="1:39" x14ac:dyDescent="0.3">
      <c r="A34" s="161"/>
      <c r="B34" s="39" t="s">
        <v>71</v>
      </c>
      <c r="C34" s="39" t="s">
        <v>237</v>
      </c>
      <c r="D34" s="39" t="s">
        <v>208</v>
      </c>
      <c r="E34" s="39" t="s">
        <v>209</v>
      </c>
      <c r="F34" s="41">
        <v>0.49</v>
      </c>
      <c r="G34" s="45"/>
      <c r="H34" s="53">
        <v>1</v>
      </c>
      <c r="I34" s="56">
        <v>7</v>
      </c>
      <c r="J34" s="58" t="s">
        <v>310</v>
      </c>
      <c r="K34" s="45"/>
      <c r="L34" s="53" t="s">
        <v>208</v>
      </c>
      <c r="M34" s="53"/>
      <c r="N34" s="53" t="s">
        <v>208</v>
      </c>
      <c r="O34" s="53" t="s">
        <v>208</v>
      </c>
      <c r="P34" s="53" t="s">
        <v>208</v>
      </c>
      <c r="Q34" s="53" t="s">
        <v>208</v>
      </c>
      <c r="R34" s="53">
        <v>1</v>
      </c>
      <c r="S34" s="53" t="s">
        <v>208</v>
      </c>
      <c r="T34" s="47"/>
      <c r="U34" s="53" t="s">
        <v>208</v>
      </c>
      <c r="V34" s="53" t="s">
        <v>208</v>
      </c>
      <c r="W34" s="53" t="s">
        <v>208</v>
      </c>
      <c r="X34" s="53" t="s">
        <v>208</v>
      </c>
      <c r="Y34" s="47"/>
      <c r="Z34" s="53" t="s">
        <v>208</v>
      </c>
      <c r="AA34" s="53">
        <v>1</v>
      </c>
      <c r="AB34" s="53" t="s">
        <v>208</v>
      </c>
      <c r="AC34" s="47"/>
      <c r="AD34" s="41"/>
      <c r="AE34" s="53" t="s">
        <v>208</v>
      </c>
      <c r="AF34" s="41"/>
      <c r="AG34" s="41"/>
      <c r="AH34" s="41"/>
      <c r="AI34" s="41"/>
      <c r="AJ34" s="53">
        <v>1</v>
      </c>
      <c r="AK34" s="53" t="s">
        <v>208</v>
      </c>
      <c r="AL34" s="53" t="s">
        <v>208</v>
      </c>
      <c r="AM34" s="53">
        <v>1</v>
      </c>
    </row>
    <row r="35" spans="1:39" x14ac:dyDescent="0.3">
      <c r="A35" s="161"/>
      <c r="B35" s="39" t="s">
        <v>91</v>
      </c>
      <c r="C35" s="39" t="s">
        <v>238</v>
      </c>
      <c r="D35" s="39" t="s">
        <v>199</v>
      </c>
      <c r="E35" s="39" t="s">
        <v>209</v>
      </c>
      <c r="F35" s="41">
        <v>1.3</v>
      </c>
      <c r="G35" s="45"/>
      <c r="H35" s="53">
        <v>0.87</v>
      </c>
      <c r="I35" s="56">
        <v>10</v>
      </c>
      <c r="J35" s="58" t="s">
        <v>311</v>
      </c>
      <c r="K35" s="45"/>
      <c r="L35" s="53" t="s">
        <v>208</v>
      </c>
      <c r="M35" s="53"/>
      <c r="N35" s="53" t="s">
        <v>208</v>
      </c>
      <c r="O35" s="53" t="s">
        <v>208</v>
      </c>
      <c r="P35" s="53" t="s">
        <v>208</v>
      </c>
      <c r="Q35" s="53">
        <v>0.67</v>
      </c>
      <c r="R35" s="53" t="s">
        <v>208</v>
      </c>
      <c r="S35" s="53" t="s">
        <v>208</v>
      </c>
      <c r="T35" s="47"/>
      <c r="U35" s="53" t="s">
        <v>208</v>
      </c>
      <c r="V35" s="53" t="s">
        <v>208</v>
      </c>
      <c r="W35" s="53">
        <v>1</v>
      </c>
      <c r="X35" s="53" t="s">
        <v>208</v>
      </c>
      <c r="Y35" s="47"/>
      <c r="Z35" s="53" t="s">
        <v>208</v>
      </c>
      <c r="AA35" s="53" t="s">
        <v>208</v>
      </c>
      <c r="AB35" s="53" t="s">
        <v>208</v>
      </c>
      <c r="AC35" s="47"/>
      <c r="AD35" s="41"/>
      <c r="AE35" s="53" t="s">
        <v>208</v>
      </c>
      <c r="AF35" s="41"/>
      <c r="AG35" s="41"/>
      <c r="AH35" s="41"/>
      <c r="AI35" s="41"/>
      <c r="AJ35" s="53">
        <v>1</v>
      </c>
      <c r="AK35" s="53" t="s">
        <v>208</v>
      </c>
      <c r="AL35" s="53">
        <v>0.67</v>
      </c>
      <c r="AM35" s="53">
        <v>1</v>
      </c>
    </row>
    <row r="36" spans="1:39" x14ac:dyDescent="0.3">
      <c r="A36" s="161"/>
      <c r="B36" s="39" t="s">
        <v>86</v>
      </c>
      <c r="C36" s="39" t="s">
        <v>239</v>
      </c>
      <c r="D36" s="39" t="s">
        <v>199</v>
      </c>
      <c r="E36" s="39" t="s">
        <v>202</v>
      </c>
      <c r="F36" s="41">
        <v>1.27</v>
      </c>
      <c r="G36" s="45"/>
      <c r="H36" s="53">
        <v>1</v>
      </c>
      <c r="I36" s="56">
        <v>6</v>
      </c>
      <c r="J36" s="58" t="s">
        <v>312</v>
      </c>
      <c r="K36" s="45"/>
      <c r="L36" s="53" t="s">
        <v>208</v>
      </c>
      <c r="M36" s="53"/>
      <c r="N36" s="53" t="s">
        <v>208</v>
      </c>
      <c r="O36" s="53" t="s">
        <v>208</v>
      </c>
      <c r="P36" s="53" t="s">
        <v>208</v>
      </c>
      <c r="Q36" s="53" t="s">
        <v>208</v>
      </c>
      <c r="R36" s="53">
        <v>1</v>
      </c>
      <c r="S36" s="53" t="s">
        <v>208</v>
      </c>
      <c r="T36" s="47"/>
      <c r="U36" s="53" t="s">
        <v>208</v>
      </c>
      <c r="V36" s="53" t="s">
        <v>208</v>
      </c>
      <c r="W36" s="53" t="s">
        <v>208</v>
      </c>
      <c r="X36" s="53" t="s">
        <v>208</v>
      </c>
      <c r="Y36" s="47"/>
      <c r="Z36" s="53" t="s">
        <v>208</v>
      </c>
      <c r="AA36" s="53" t="s">
        <v>208</v>
      </c>
      <c r="AB36" s="53" t="s">
        <v>208</v>
      </c>
      <c r="AC36" s="47"/>
      <c r="AD36" s="41"/>
      <c r="AE36" s="53" t="s">
        <v>208</v>
      </c>
      <c r="AF36" s="41"/>
      <c r="AG36" s="41"/>
      <c r="AH36" s="41"/>
      <c r="AI36" s="41"/>
      <c r="AJ36" s="53">
        <v>1</v>
      </c>
      <c r="AK36" s="53" t="s">
        <v>208</v>
      </c>
      <c r="AL36" s="53" t="s">
        <v>208</v>
      </c>
      <c r="AM36" s="53">
        <v>1</v>
      </c>
    </row>
    <row r="37" spans="1:39" x14ac:dyDescent="0.3">
      <c r="A37" s="161"/>
      <c r="B37" s="39" t="s">
        <v>93</v>
      </c>
      <c r="C37" s="39" t="s">
        <v>240</v>
      </c>
      <c r="D37" s="39" t="s">
        <v>208</v>
      </c>
      <c r="E37" s="39" t="s">
        <v>213</v>
      </c>
      <c r="F37" s="41">
        <v>0</v>
      </c>
      <c r="G37" s="45"/>
      <c r="H37" s="53">
        <v>1</v>
      </c>
      <c r="I37" s="56">
        <v>5</v>
      </c>
      <c r="J37" s="58" t="s">
        <v>313</v>
      </c>
      <c r="K37" s="45"/>
      <c r="L37" s="53" t="s">
        <v>208</v>
      </c>
      <c r="M37" s="53"/>
      <c r="N37" s="53" t="s">
        <v>208</v>
      </c>
      <c r="O37" s="53" t="s">
        <v>208</v>
      </c>
      <c r="P37" s="53" t="s">
        <v>208</v>
      </c>
      <c r="Q37" s="53" t="s">
        <v>208</v>
      </c>
      <c r="R37" s="53" t="s">
        <v>208</v>
      </c>
      <c r="S37" s="53" t="s">
        <v>208</v>
      </c>
      <c r="T37" s="47"/>
      <c r="U37" s="53" t="s">
        <v>208</v>
      </c>
      <c r="V37" s="53" t="s">
        <v>208</v>
      </c>
      <c r="W37" s="53" t="s">
        <v>208</v>
      </c>
      <c r="X37" s="53" t="s">
        <v>208</v>
      </c>
      <c r="Y37" s="47"/>
      <c r="Z37" s="53" t="s">
        <v>208</v>
      </c>
      <c r="AA37" s="53">
        <v>1</v>
      </c>
      <c r="AB37" s="53">
        <v>1</v>
      </c>
      <c r="AC37" s="47"/>
      <c r="AD37" s="41"/>
      <c r="AE37" s="53" t="s">
        <v>208</v>
      </c>
      <c r="AF37" s="41"/>
      <c r="AG37" s="41"/>
      <c r="AH37" s="41"/>
      <c r="AI37" s="41"/>
      <c r="AJ37" s="53">
        <v>1</v>
      </c>
      <c r="AK37" s="53" t="s">
        <v>208</v>
      </c>
      <c r="AL37" s="53">
        <v>1</v>
      </c>
      <c r="AM37" s="53">
        <v>1</v>
      </c>
    </row>
    <row r="38" spans="1:39" x14ac:dyDescent="0.3">
      <c r="A38" s="161"/>
      <c r="B38" s="39" t="s">
        <v>94</v>
      </c>
      <c r="C38" s="39" t="s">
        <v>241</v>
      </c>
      <c r="D38" s="39" t="s">
        <v>199</v>
      </c>
      <c r="E38" s="39" t="s">
        <v>242</v>
      </c>
      <c r="F38" s="41">
        <v>9.51</v>
      </c>
      <c r="G38" s="45"/>
      <c r="H38" s="53">
        <v>0.98</v>
      </c>
      <c r="I38" s="56">
        <v>10</v>
      </c>
      <c r="J38" s="58" t="s">
        <v>314</v>
      </c>
      <c r="K38" s="45"/>
      <c r="L38" s="53">
        <v>1</v>
      </c>
      <c r="M38" s="53"/>
      <c r="N38" s="53">
        <v>1</v>
      </c>
      <c r="O38" s="53">
        <v>1</v>
      </c>
      <c r="P38" s="53">
        <v>1</v>
      </c>
      <c r="Q38" s="53">
        <v>1</v>
      </c>
      <c r="R38" s="53">
        <v>1</v>
      </c>
      <c r="S38" s="53">
        <v>1</v>
      </c>
      <c r="T38" s="47"/>
      <c r="U38" s="53" t="s">
        <v>208</v>
      </c>
      <c r="V38" s="53">
        <v>1</v>
      </c>
      <c r="W38" s="53">
        <v>1</v>
      </c>
      <c r="X38" s="53" t="s">
        <v>208</v>
      </c>
      <c r="Y38" s="47"/>
      <c r="Z38" s="53" t="s">
        <v>208</v>
      </c>
      <c r="AA38" s="53" t="s">
        <v>208</v>
      </c>
      <c r="AB38" s="53" t="s">
        <v>208</v>
      </c>
      <c r="AC38" s="47"/>
      <c r="AD38" s="41"/>
      <c r="AE38" s="53">
        <v>1</v>
      </c>
      <c r="AF38" s="41"/>
      <c r="AG38" s="41"/>
      <c r="AH38" s="41"/>
      <c r="AI38" s="41"/>
      <c r="AJ38" s="53">
        <v>0.67</v>
      </c>
      <c r="AK38" s="53">
        <v>1</v>
      </c>
      <c r="AL38" s="53">
        <v>1</v>
      </c>
      <c r="AM38" s="53">
        <v>1</v>
      </c>
    </row>
    <row r="39" spans="1:39" x14ac:dyDescent="0.3">
      <c r="A39" s="161"/>
      <c r="B39" s="39" t="s">
        <v>101</v>
      </c>
      <c r="C39" s="39" t="s">
        <v>243</v>
      </c>
      <c r="D39" s="39" t="s">
        <v>208</v>
      </c>
      <c r="E39" s="39" t="s">
        <v>200</v>
      </c>
      <c r="F39" s="41">
        <v>3.31</v>
      </c>
      <c r="G39" s="45"/>
      <c r="H39" s="53">
        <v>1.04</v>
      </c>
      <c r="I39" s="56">
        <v>10</v>
      </c>
      <c r="J39" s="58" t="s">
        <v>315</v>
      </c>
      <c r="K39" s="45"/>
      <c r="L39" s="53" t="s">
        <v>208</v>
      </c>
      <c r="M39" s="53"/>
      <c r="N39" s="53" t="s">
        <v>208</v>
      </c>
      <c r="O39" s="53" t="s">
        <v>208</v>
      </c>
      <c r="P39" s="53" t="s">
        <v>208</v>
      </c>
      <c r="Q39" s="53">
        <v>1.33</v>
      </c>
      <c r="R39" s="53">
        <v>1.33</v>
      </c>
      <c r="S39" s="53">
        <v>1</v>
      </c>
      <c r="T39" s="47"/>
      <c r="U39" s="53">
        <v>1</v>
      </c>
      <c r="V39" s="53" t="s">
        <v>208</v>
      </c>
      <c r="W39" s="53" t="s">
        <v>208</v>
      </c>
      <c r="X39" s="53" t="s">
        <v>208</v>
      </c>
      <c r="Y39" s="47"/>
      <c r="Z39" s="53" t="s">
        <v>208</v>
      </c>
      <c r="AA39" s="53" t="s">
        <v>208</v>
      </c>
      <c r="AB39" s="53" t="s">
        <v>208</v>
      </c>
      <c r="AC39" s="47"/>
      <c r="AD39" s="41"/>
      <c r="AE39" s="53" t="s">
        <v>208</v>
      </c>
      <c r="AF39" s="41"/>
      <c r="AG39" s="41"/>
      <c r="AH39" s="41"/>
      <c r="AI39" s="41"/>
      <c r="AJ39" s="53">
        <v>1</v>
      </c>
      <c r="AK39" s="53">
        <v>1</v>
      </c>
      <c r="AL39" s="53">
        <v>1</v>
      </c>
      <c r="AM39" s="53">
        <v>0.67</v>
      </c>
    </row>
    <row r="40" spans="1:39" x14ac:dyDescent="0.3">
      <c r="A40" s="161"/>
      <c r="B40" s="39" t="s">
        <v>117</v>
      </c>
      <c r="C40" s="39" t="s">
        <v>244</v>
      </c>
      <c r="D40" s="39" t="s">
        <v>199</v>
      </c>
      <c r="E40" s="39" t="s">
        <v>200</v>
      </c>
      <c r="F40" s="41">
        <v>11.64</v>
      </c>
      <c r="G40" s="45"/>
      <c r="H40" s="53" t="s">
        <v>208</v>
      </c>
      <c r="I40" s="56">
        <v>4</v>
      </c>
      <c r="J40" s="58" t="s">
        <v>316</v>
      </c>
      <c r="K40" s="45"/>
      <c r="L40" s="53" t="s">
        <v>208</v>
      </c>
      <c r="M40" s="53"/>
      <c r="N40" s="53" t="s">
        <v>208</v>
      </c>
      <c r="O40" s="53" t="s">
        <v>208</v>
      </c>
      <c r="P40" s="53" t="s">
        <v>208</v>
      </c>
      <c r="Q40" s="53" t="s">
        <v>208</v>
      </c>
      <c r="R40" s="53" t="s">
        <v>208</v>
      </c>
      <c r="S40" s="53" t="s">
        <v>208</v>
      </c>
      <c r="T40" s="47"/>
      <c r="U40" s="53" t="s">
        <v>208</v>
      </c>
      <c r="V40" s="53" t="s">
        <v>208</v>
      </c>
      <c r="W40" s="53" t="s">
        <v>208</v>
      </c>
      <c r="X40" s="53" t="s">
        <v>208</v>
      </c>
      <c r="Y40" s="47"/>
      <c r="Z40" s="53" t="s">
        <v>208</v>
      </c>
      <c r="AA40" s="53" t="s">
        <v>208</v>
      </c>
      <c r="AB40" s="53" t="s">
        <v>208</v>
      </c>
      <c r="AC40" s="47"/>
      <c r="AD40" s="41"/>
      <c r="AE40" s="53" t="s">
        <v>208</v>
      </c>
      <c r="AF40" s="41"/>
      <c r="AG40" s="41"/>
      <c r="AH40" s="41"/>
      <c r="AI40" s="41"/>
      <c r="AJ40" s="53">
        <v>0.67</v>
      </c>
      <c r="AK40" s="53" t="s">
        <v>208</v>
      </c>
      <c r="AL40" s="53" t="s">
        <v>208</v>
      </c>
      <c r="AM40" s="53">
        <v>0.67</v>
      </c>
    </row>
    <row r="41" spans="1:39" x14ac:dyDescent="0.3">
      <c r="A41" s="161"/>
      <c r="B41" s="39" t="s">
        <v>80</v>
      </c>
      <c r="C41" s="39" t="s">
        <v>245</v>
      </c>
      <c r="D41" s="39" t="s">
        <v>208</v>
      </c>
      <c r="E41" s="39" t="s">
        <v>215</v>
      </c>
      <c r="F41" s="41">
        <v>0.79</v>
      </c>
      <c r="G41" s="45"/>
      <c r="H41" s="53">
        <v>0.83</v>
      </c>
      <c r="I41" s="56">
        <v>4</v>
      </c>
      <c r="J41" s="58" t="s">
        <v>317</v>
      </c>
      <c r="K41" s="45"/>
      <c r="L41" s="53" t="s">
        <v>208</v>
      </c>
      <c r="M41" s="53"/>
      <c r="N41" s="53" t="s">
        <v>208</v>
      </c>
      <c r="O41" s="53" t="s">
        <v>208</v>
      </c>
      <c r="P41" s="53" t="s">
        <v>208</v>
      </c>
      <c r="Q41" s="53">
        <v>0.33</v>
      </c>
      <c r="R41" s="53" t="s">
        <v>208</v>
      </c>
      <c r="S41" s="53">
        <v>1</v>
      </c>
      <c r="T41" s="47"/>
      <c r="U41" s="53" t="s">
        <v>208</v>
      </c>
      <c r="V41" s="53" t="s">
        <v>208</v>
      </c>
      <c r="W41" s="53" t="s">
        <v>208</v>
      </c>
      <c r="X41" s="53" t="s">
        <v>208</v>
      </c>
      <c r="Y41" s="47"/>
      <c r="Z41" s="53" t="s">
        <v>208</v>
      </c>
      <c r="AA41" s="53" t="s">
        <v>208</v>
      </c>
      <c r="AB41" s="53" t="s">
        <v>208</v>
      </c>
      <c r="AC41" s="47"/>
      <c r="AD41" s="41"/>
      <c r="AE41" s="53" t="s">
        <v>208</v>
      </c>
      <c r="AF41" s="41"/>
      <c r="AG41" s="41"/>
      <c r="AH41" s="41"/>
      <c r="AI41" s="41"/>
      <c r="AJ41" s="53" t="s">
        <v>208</v>
      </c>
      <c r="AK41" s="53" t="s">
        <v>208</v>
      </c>
      <c r="AL41" s="53">
        <v>1</v>
      </c>
      <c r="AM41" s="53">
        <v>1</v>
      </c>
    </row>
    <row r="42" spans="1:39" x14ac:dyDescent="0.3">
      <c r="A42" s="161"/>
      <c r="B42" s="39" t="s">
        <v>54</v>
      </c>
      <c r="C42" s="39" t="s">
        <v>246</v>
      </c>
      <c r="D42" s="39" t="s">
        <v>208</v>
      </c>
      <c r="E42" s="39" t="s">
        <v>209</v>
      </c>
      <c r="F42" s="41">
        <v>0.06</v>
      </c>
      <c r="G42" s="45"/>
      <c r="H42" s="53">
        <v>0.67</v>
      </c>
      <c r="I42" s="56">
        <v>1</v>
      </c>
      <c r="J42" s="58" t="s">
        <v>318</v>
      </c>
      <c r="K42" s="45"/>
      <c r="L42" s="53" t="s">
        <v>208</v>
      </c>
      <c r="M42" s="53"/>
      <c r="N42" s="53" t="s">
        <v>208</v>
      </c>
      <c r="O42" s="53" t="s">
        <v>208</v>
      </c>
      <c r="P42" s="53" t="s">
        <v>208</v>
      </c>
      <c r="Q42" s="53" t="s">
        <v>208</v>
      </c>
      <c r="R42" s="53" t="s">
        <v>208</v>
      </c>
      <c r="S42" s="53" t="s">
        <v>208</v>
      </c>
      <c r="T42" s="47"/>
      <c r="U42" s="53" t="s">
        <v>208</v>
      </c>
      <c r="V42" s="53">
        <v>0.67</v>
      </c>
      <c r="W42" s="53" t="s">
        <v>208</v>
      </c>
      <c r="X42" s="53" t="s">
        <v>208</v>
      </c>
      <c r="Y42" s="47"/>
      <c r="Z42" s="53" t="s">
        <v>208</v>
      </c>
      <c r="AA42" s="53" t="s">
        <v>208</v>
      </c>
      <c r="AB42" s="53" t="s">
        <v>208</v>
      </c>
      <c r="AC42" s="47"/>
      <c r="AD42" s="41"/>
      <c r="AE42" s="53" t="s">
        <v>208</v>
      </c>
      <c r="AF42" s="41"/>
      <c r="AG42" s="41"/>
      <c r="AH42" s="41"/>
      <c r="AI42" s="41"/>
      <c r="AJ42" s="53" t="s">
        <v>208</v>
      </c>
      <c r="AK42" s="53" t="s">
        <v>208</v>
      </c>
      <c r="AL42" s="53" t="s">
        <v>208</v>
      </c>
      <c r="AM42" s="53" t="s">
        <v>208</v>
      </c>
    </row>
    <row r="43" spans="1:39" x14ac:dyDescent="0.3">
      <c r="A43" s="161"/>
      <c r="B43" s="39" t="s">
        <v>120</v>
      </c>
      <c r="C43" s="39" t="s">
        <v>247</v>
      </c>
      <c r="D43" s="39" t="s">
        <v>199</v>
      </c>
      <c r="E43" s="39" t="s">
        <v>204</v>
      </c>
      <c r="F43" s="41">
        <v>69.27</v>
      </c>
      <c r="G43" s="45"/>
      <c r="H43" s="53" t="s">
        <v>208</v>
      </c>
      <c r="I43" s="56"/>
      <c r="J43" s="58"/>
      <c r="K43" s="45"/>
      <c r="L43" s="53" t="s">
        <v>208</v>
      </c>
      <c r="M43" s="53"/>
      <c r="N43" s="53" t="s">
        <v>208</v>
      </c>
      <c r="O43" s="53" t="s">
        <v>208</v>
      </c>
      <c r="P43" s="53" t="s">
        <v>208</v>
      </c>
      <c r="Q43" s="53" t="s">
        <v>208</v>
      </c>
      <c r="R43" s="53" t="s">
        <v>208</v>
      </c>
      <c r="S43" s="53" t="s">
        <v>208</v>
      </c>
      <c r="T43" s="47"/>
      <c r="U43" s="53" t="s">
        <v>208</v>
      </c>
      <c r="V43" s="53" t="s">
        <v>208</v>
      </c>
      <c r="W43" s="53" t="s">
        <v>208</v>
      </c>
      <c r="X43" s="53" t="s">
        <v>208</v>
      </c>
      <c r="Y43" s="47"/>
      <c r="Z43" s="53" t="s">
        <v>208</v>
      </c>
      <c r="AA43" s="53" t="s">
        <v>208</v>
      </c>
      <c r="AB43" s="53" t="s">
        <v>208</v>
      </c>
      <c r="AC43" s="47"/>
      <c r="AD43" s="41"/>
      <c r="AE43" s="53" t="s">
        <v>208</v>
      </c>
      <c r="AF43" s="41"/>
      <c r="AG43" s="41"/>
      <c r="AH43" s="41"/>
      <c r="AI43" s="41"/>
      <c r="AJ43" s="53" t="s">
        <v>208</v>
      </c>
      <c r="AK43" s="53" t="s">
        <v>208</v>
      </c>
      <c r="AL43" s="53" t="s">
        <v>208</v>
      </c>
      <c r="AM43" s="53" t="s">
        <v>208</v>
      </c>
    </row>
    <row r="44" spans="1:39" x14ac:dyDescent="0.3">
      <c r="A44" s="161"/>
      <c r="B44" s="39" t="s">
        <v>114</v>
      </c>
      <c r="C44" s="39" t="s">
        <v>248</v>
      </c>
      <c r="D44" s="39" t="s">
        <v>208</v>
      </c>
      <c r="E44" s="39" t="s">
        <v>209</v>
      </c>
      <c r="F44" s="41">
        <v>0.8</v>
      </c>
      <c r="G44" s="45"/>
      <c r="H44" s="53" t="s">
        <v>208</v>
      </c>
      <c r="I44" s="56">
        <v>2</v>
      </c>
      <c r="J44" s="58" t="s">
        <v>319</v>
      </c>
      <c r="K44" s="45"/>
      <c r="L44" s="53" t="s">
        <v>208</v>
      </c>
      <c r="M44" s="53"/>
      <c r="N44" s="53" t="s">
        <v>208</v>
      </c>
      <c r="O44" s="53" t="s">
        <v>208</v>
      </c>
      <c r="P44" s="53" t="s">
        <v>208</v>
      </c>
      <c r="Q44" s="53" t="s">
        <v>208</v>
      </c>
      <c r="R44" s="53" t="s">
        <v>208</v>
      </c>
      <c r="S44" s="53" t="s">
        <v>208</v>
      </c>
      <c r="T44" s="47"/>
      <c r="U44" s="53" t="s">
        <v>208</v>
      </c>
      <c r="V44" s="53" t="s">
        <v>208</v>
      </c>
      <c r="W44" s="53" t="s">
        <v>208</v>
      </c>
      <c r="X44" s="53" t="s">
        <v>208</v>
      </c>
      <c r="Y44" s="47"/>
      <c r="Z44" s="53" t="s">
        <v>208</v>
      </c>
      <c r="AA44" s="53" t="s">
        <v>208</v>
      </c>
      <c r="AB44" s="53" t="s">
        <v>208</v>
      </c>
      <c r="AC44" s="47"/>
      <c r="AD44" s="41"/>
      <c r="AE44" s="53" t="s">
        <v>208</v>
      </c>
      <c r="AF44" s="41"/>
      <c r="AG44" s="41"/>
      <c r="AH44" s="41"/>
      <c r="AI44" s="41"/>
      <c r="AJ44" s="53" t="s">
        <v>208</v>
      </c>
      <c r="AK44" s="53" t="s">
        <v>208</v>
      </c>
      <c r="AL44" s="53" t="s">
        <v>208</v>
      </c>
      <c r="AM44" s="53" t="s">
        <v>208</v>
      </c>
    </row>
    <row r="45" spans="1:39" x14ac:dyDescent="0.3">
      <c r="A45" s="161"/>
      <c r="B45" s="39" t="s">
        <v>111</v>
      </c>
      <c r="C45" s="39" t="s">
        <v>249</v>
      </c>
      <c r="D45" s="39" t="s">
        <v>199</v>
      </c>
      <c r="E45" s="39" t="s">
        <v>200</v>
      </c>
      <c r="F45" s="41">
        <v>22.44</v>
      </c>
      <c r="G45" s="45"/>
      <c r="H45" s="53">
        <v>1.18</v>
      </c>
      <c r="I45" s="56">
        <v>9</v>
      </c>
      <c r="J45" s="58" t="s">
        <v>320</v>
      </c>
      <c r="K45" s="45"/>
      <c r="L45" s="53" t="s">
        <v>208</v>
      </c>
      <c r="M45" s="53"/>
      <c r="N45" s="53">
        <v>1</v>
      </c>
      <c r="O45" s="53">
        <v>1.33</v>
      </c>
      <c r="P45" s="53" t="s">
        <v>208</v>
      </c>
      <c r="Q45" s="53">
        <v>1.33</v>
      </c>
      <c r="R45" s="53">
        <v>1</v>
      </c>
      <c r="S45" s="53">
        <v>1.33</v>
      </c>
      <c r="T45" s="47"/>
      <c r="U45" s="53" t="s">
        <v>208</v>
      </c>
      <c r="V45" s="53" t="s">
        <v>208</v>
      </c>
      <c r="W45" s="53">
        <v>1.33</v>
      </c>
      <c r="X45" s="53" t="s">
        <v>208</v>
      </c>
      <c r="Y45" s="47"/>
      <c r="Z45" s="53" t="s">
        <v>208</v>
      </c>
      <c r="AA45" s="53" t="s">
        <v>208</v>
      </c>
      <c r="AB45" s="53" t="s">
        <v>208</v>
      </c>
      <c r="AC45" s="47"/>
      <c r="AD45" s="41"/>
      <c r="AE45" s="53">
        <v>1.33</v>
      </c>
      <c r="AF45" s="41"/>
      <c r="AG45" s="41"/>
      <c r="AH45" s="41"/>
      <c r="AI45" s="41"/>
      <c r="AJ45" s="53">
        <v>1</v>
      </c>
      <c r="AK45" s="53">
        <v>1.33</v>
      </c>
      <c r="AL45" s="53">
        <v>1</v>
      </c>
      <c r="AM45" s="53">
        <v>1</v>
      </c>
    </row>
    <row r="46" spans="1:39" x14ac:dyDescent="0.3">
      <c r="A46" s="161"/>
      <c r="B46" s="39" t="s">
        <v>115</v>
      </c>
      <c r="C46" s="39" t="s">
        <v>250</v>
      </c>
      <c r="D46" s="39" t="s">
        <v>199</v>
      </c>
      <c r="E46" s="39" t="s">
        <v>200</v>
      </c>
      <c r="F46" s="41">
        <v>1.73</v>
      </c>
      <c r="G46" s="45"/>
      <c r="H46" s="53" t="s">
        <v>208</v>
      </c>
      <c r="I46" s="56"/>
      <c r="J46" s="58"/>
      <c r="K46" s="45"/>
      <c r="L46" s="53" t="s">
        <v>208</v>
      </c>
      <c r="M46" s="53"/>
      <c r="N46" s="53" t="s">
        <v>208</v>
      </c>
      <c r="O46" s="53" t="s">
        <v>208</v>
      </c>
      <c r="P46" s="53" t="s">
        <v>208</v>
      </c>
      <c r="Q46" s="53" t="s">
        <v>208</v>
      </c>
      <c r="R46" s="53" t="s">
        <v>208</v>
      </c>
      <c r="S46" s="53" t="s">
        <v>208</v>
      </c>
      <c r="T46" s="47"/>
      <c r="U46" s="53" t="s">
        <v>208</v>
      </c>
      <c r="V46" s="53" t="s">
        <v>208</v>
      </c>
      <c r="W46" s="53" t="s">
        <v>208</v>
      </c>
      <c r="X46" s="53" t="s">
        <v>208</v>
      </c>
      <c r="Y46" s="47"/>
      <c r="Z46" s="53" t="s">
        <v>208</v>
      </c>
      <c r="AA46" s="53" t="s">
        <v>208</v>
      </c>
      <c r="AB46" s="53" t="s">
        <v>208</v>
      </c>
      <c r="AC46" s="47"/>
      <c r="AD46" s="41"/>
      <c r="AE46" s="53" t="s">
        <v>208</v>
      </c>
      <c r="AF46" s="41"/>
      <c r="AG46" s="41"/>
      <c r="AH46" s="41"/>
      <c r="AI46" s="41"/>
      <c r="AJ46" s="53" t="s">
        <v>208</v>
      </c>
      <c r="AK46" s="53" t="s">
        <v>208</v>
      </c>
      <c r="AL46" s="53" t="s">
        <v>208</v>
      </c>
      <c r="AM46" s="53" t="s">
        <v>208</v>
      </c>
    </row>
    <row r="47" spans="1:39" x14ac:dyDescent="0.3">
      <c r="A47" s="161"/>
      <c r="B47" s="39" t="s">
        <v>72</v>
      </c>
      <c r="C47" s="39" t="s">
        <v>251</v>
      </c>
      <c r="D47" s="39" t="s">
        <v>208</v>
      </c>
      <c r="E47" s="39" t="s">
        <v>215</v>
      </c>
      <c r="F47" s="41">
        <v>1.34</v>
      </c>
      <c r="G47" s="45"/>
      <c r="H47" s="53">
        <v>0.89</v>
      </c>
      <c r="I47" s="56">
        <v>6</v>
      </c>
      <c r="J47" s="58" t="s">
        <v>321</v>
      </c>
      <c r="K47" s="45"/>
      <c r="L47" s="53" t="s">
        <v>208</v>
      </c>
      <c r="M47" s="53"/>
      <c r="N47" s="53" t="s">
        <v>208</v>
      </c>
      <c r="O47" s="53">
        <v>0.67</v>
      </c>
      <c r="P47" s="53" t="s">
        <v>208</v>
      </c>
      <c r="Q47" s="53">
        <v>1</v>
      </c>
      <c r="R47" s="53" t="s">
        <v>208</v>
      </c>
      <c r="S47" s="53" t="s">
        <v>208</v>
      </c>
      <c r="T47" s="47"/>
      <c r="U47" s="53" t="s">
        <v>208</v>
      </c>
      <c r="V47" s="53" t="s">
        <v>208</v>
      </c>
      <c r="W47" s="53" t="s">
        <v>208</v>
      </c>
      <c r="X47" s="53" t="s">
        <v>208</v>
      </c>
      <c r="Y47" s="47"/>
      <c r="Z47" s="53" t="s">
        <v>208</v>
      </c>
      <c r="AA47" s="53" t="s">
        <v>208</v>
      </c>
      <c r="AB47" s="53" t="s">
        <v>208</v>
      </c>
      <c r="AC47" s="47"/>
      <c r="AD47" s="41"/>
      <c r="AE47" s="53" t="s">
        <v>208</v>
      </c>
      <c r="AF47" s="41"/>
      <c r="AG47" s="41"/>
      <c r="AH47" s="41"/>
      <c r="AI47" s="41"/>
      <c r="AJ47" s="53">
        <v>0.67</v>
      </c>
      <c r="AK47" s="53">
        <v>1</v>
      </c>
      <c r="AL47" s="53">
        <v>1</v>
      </c>
      <c r="AM47" s="53">
        <v>1</v>
      </c>
    </row>
    <row r="48" spans="1:39" x14ac:dyDescent="0.3">
      <c r="A48" s="161"/>
      <c r="B48" s="39" t="s">
        <v>112</v>
      </c>
      <c r="C48" s="39" t="s">
        <v>252</v>
      </c>
      <c r="D48" s="39" t="s">
        <v>199</v>
      </c>
      <c r="E48" s="39" t="s">
        <v>213</v>
      </c>
      <c r="F48" s="41">
        <v>9.56</v>
      </c>
      <c r="G48" s="45"/>
      <c r="H48" s="53">
        <v>0.93</v>
      </c>
      <c r="I48" s="56">
        <v>10</v>
      </c>
      <c r="J48" s="58" t="s">
        <v>322</v>
      </c>
      <c r="K48" s="45"/>
      <c r="L48" s="53" t="s">
        <v>208</v>
      </c>
      <c r="M48" s="53"/>
      <c r="N48" s="53" t="s">
        <v>208</v>
      </c>
      <c r="O48" s="53" t="s">
        <v>208</v>
      </c>
      <c r="P48" s="53" t="s">
        <v>208</v>
      </c>
      <c r="Q48" s="53" t="s">
        <v>208</v>
      </c>
      <c r="R48" s="53" t="s">
        <v>208</v>
      </c>
      <c r="S48" s="53" t="s">
        <v>208</v>
      </c>
      <c r="T48" s="47"/>
      <c r="U48" s="53" t="s">
        <v>208</v>
      </c>
      <c r="V48" s="53" t="s">
        <v>208</v>
      </c>
      <c r="W48" s="53" t="s">
        <v>208</v>
      </c>
      <c r="X48" s="53" t="s">
        <v>208</v>
      </c>
      <c r="Y48" s="47"/>
      <c r="Z48" s="53">
        <v>1</v>
      </c>
      <c r="AA48" s="53" t="s">
        <v>208</v>
      </c>
      <c r="AB48" s="53">
        <v>1</v>
      </c>
      <c r="AC48" s="47"/>
      <c r="AD48" s="41"/>
      <c r="AE48" s="53" t="s">
        <v>208</v>
      </c>
      <c r="AF48" s="41"/>
      <c r="AG48" s="41"/>
      <c r="AH48" s="41"/>
      <c r="AI48" s="41"/>
      <c r="AJ48" s="53">
        <v>1</v>
      </c>
      <c r="AK48" s="53" t="s">
        <v>208</v>
      </c>
      <c r="AL48" s="53">
        <v>0.67</v>
      </c>
      <c r="AM48" s="53">
        <v>1</v>
      </c>
    </row>
    <row r="49" spans="1:39" x14ac:dyDescent="0.3">
      <c r="A49" s="161"/>
      <c r="B49" s="39" t="s">
        <v>96</v>
      </c>
      <c r="C49" s="39" t="s">
        <v>253</v>
      </c>
      <c r="D49" s="39" t="s">
        <v>208</v>
      </c>
      <c r="E49" s="39" t="s">
        <v>213</v>
      </c>
      <c r="F49" s="41">
        <v>0.82</v>
      </c>
      <c r="G49" s="45"/>
      <c r="H49" s="53">
        <v>0.72</v>
      </c>
      <c r="I49" s="56">
        <v>0</v>
      </c>
      <c r="J49" s="58" t="s">
        <v>323</v>
      </c>
      <c r="K49" s="45"/>
      <c r="L49" s="53" t="s">
        <v>208</v>
      </c>
      <c r="M49" s="53"/>
      <c r="N49" s="53" t="s">
        <v>208</v>
      </c>
      <c r="O49" s="53" t="s">
        <v>208</v>
      </c>
      <c r="P49" s="53" t="s">
        <v>208</v>
      </c>
      <c r="Q49" s="53" t="s">
        <v>208</v>
      </c>
      <c r="R49" s="53">
        <v>0.67</v>
      </c>
      <c r="S49" s="53" t="s">
        <v>208</v>
      </c>
      <c r="T49" s="47"/>
      <c r="U49" s="53" t="s">
        <v>208</v>
      </c>
      <c r="V49" s="53" t="s">
        <v>208</v>
      </c>
      <c r="W49" s="53" t="s">
        <v>208</v>
      </c>
      <c r="X49" s="53" t="s">
        <v>208</v>
      </c>
      <c r="Y49" s="47"/>
      <c r="Z49" s="53">
        <v>0.67</v>
      </c>
      <c r="AA49" s="53">
        <v>1</v>
      </c>
      <c r="AB49" s="53">
        <v>0.67</v>
      </c>
      <c r="AC49" s="47"/>
      <c r="AD49" s="41"/>
      <c r="AE49" s="53" t="s">
        <v>208</v>
      </c>
      <c r="AF49" s="41"/>
      <c r="AG49" s="41"/>
      <c r="AH49" s="41"/>
      <c r="AI49" s="41"/>
      <c r="AJ49" s="53">
        <v>1</v>
      </c>
      <c r="AK49" s="53" t="s">
        <v>208</v>
      </c>
      <c r="AL49" s="53" t="s">
        <v>208</v>
      </c>
      <c r="AM49" s="53">
        <v>0.33</v>
      </c>
    </row>
    <row r="50" spans="1:39" x14ac:dyDescent="0.3">
      <c r="A50" s="161"/>
      <c r="B50" s="39" t="s">
        <v>103</v>
      </c>
      <c r="C50" s="39" t="s">
        <v>254</v>
      </c>
      <c r="D50" s="39" t="s">
        <v>199</v>
      </c>
      <c r="E50" s="39" t="s">
        <v>204</v>
      </c>
      <c r="F50" s="41"/>
      <c r="G50" s="45"/>
      <c r="H50" s="53">
        <v>0.9</v>
      </c>
      <c r="I50" s="56">
        <v>9</v>
      </c>
      <c r="J50" s="58" t="s">
        <v>324</v>
      </c>
      <c r="K50" s="45"/>
      <c r="L50" s="53" t="s">
        <v>208</v>
      </c>
      <c r="M50" s="53"/>
      <c r="N50" s="53" t="s">
        <v>208</v>
      </c>
      <c r="O50" s="53" t="s">
        <v>208</v>
      </c>
      <c r="P50" s="53">
        <v>1</v>
      </c>
      <c r="Q50" s="53">
        <v>1</v>
      </c>
      <c r="R50" s="53" t="s">
        <v>208</v>
      </c>
      <c r="S50" s="53">
        <v>1</v>
      </c>
      <c r="T50" s="47"/>
      <c r="U50" s="53" t="s">
        <v>208</v>
      </c>
      <c r="V50" s="53" t="s">
        <v>208</v>
      </c>
      <c r="W50" s="53">
        <v>0.33</v>
      </c>
      <c r="X50" s="53" t="s">
        <v>208</v>
      </c>
      <c r="Y50" s="47"/>
      <c r="Z50" s="53">
        <v>1</v>
      </c>
      <c r="AA50" s="53" t="s">
        <v>208</v>
      </c>
      <c r="AB50" s="53">
        <v>1</v>
      </c>
      <c r="AC50" s="47"/>
      <c r="AD50" s="41"/>
      <c r="AE50" s="53">
        <v>1</v>
      </c>
      <c r="AF50" s="41"/>
      <c r="AG50" s="41"/>
      <c r="AH50" s="41"/>
      <c r="AI50" s="41"/>
      <c r="AJ50" s="53">
        <v>0.67</v>
      </c>
      <c r="AK50" s="53">
        <v>1</v>
      </c>
      <c r="AL50" s="53" t="s">
        <v>208</v>
      </c>
      <c r="AM50" s="53">
        <v>1</v>
      </c>
    </row>
    <row r="51" spans="1:39" x14ac:dyDescent="0.3">
      <c r="A51" s="161"/>
      <c r="B51" s="39" t="s">
        <v>105</v>
      </c>
      <c r="C51" s="39" t="s">
        <v>255</v>
      </c>
      <c r="D51" s="39" t="s">
        <v>199</v>
      </c>
      <c r="E51" s="39" t="s">
        <v>204</v>
      </c>
      <c r="F51" s="41"/>
      <c r="G51" s="45"/>
      <c r="H51" s="53">
        <v>1.04</v>
      </c>
      <c r="I51" s="56">
        <v>10</v>
      </c>
      <c r="J51" s="58" t="s">
        <v>325</v>
      </c>
      <c r="K51" s="45"/>
      <c r="L51" s="53" t="s">
        <v>208</v>
      </c>
      <c r="M51" s="53"/>
      <c r="N51" s="53" t="s">
        <v>208</v>
      </c>
      <c r="O51" s="53">
        <v>1</v>
      </c>
      <c r="P51" s="53" t="s">
        <v>208</v>
      </c>
      <c r="Q51" s="53" t="s">
        <v>208</v>
      </c>
      <c r="R51" s="53">
        <v>1</v>
      </c>
      <c r="S51" s="53" t="s">
        <v>208</v>
      </c>
      <c r="T51" s="47"/>
      <c r="U51" s="53" t="s">
        <v>208</v>
      </c>
      <c r="V51" s="53" t="s">
        <v>208</v>
      </c>
      <c r="W51" s="53" t="s">
        <v>208</v>
      </c>
      <c r="X51" s="53" t="s">
        <v>208</v>
      </c>
      <c r="Y51" s="47"/>
      <c r="Z51" s="53">
        <v>1</v>
      </c>
      <c r="AA51" s="53">
        <v>1</v>
      </c>
      <c r="AB51" s="53">
        <v>1</v>
      </c>
      <c r="AC51" s="47"/>
      <c r="AD51" s="41"/>
      <c r="AE51" s="53">
        <v>1</v>
      </c>
      <c r="AF51" s="41"/>
      <c r="AG51" s="41"/>
      <c r="AH51" s="41"/>
      <c r="AI51" s="41"/>
      <c r="AJ51" s="53">
        <v>1</v>
      </c>
      <c r="AK51" s="53">
        <v>1</v>
      </c>
      <c r="AL51" s="53" t="s">
        <v>208</v>
      </c>
      <c r="AM51" s="53">
        <v>1.33</v>
      </c>
    </row>
    <row r="52" spans="1:39" x14ac:dyDescent="0.3">
      <c r="A52" s="161"/>
      <c r="B52" s="39" t="s">
        <v>98</v>
      </c>
      <c r="C52" s="39" t="s">
        <v>256</v>
      </c>
      <c r="D52" s="39" t="s">
        <v>199</v>
      </c>
      <c r="E52" s="39" t="s">
        <v>204</v>
      </c>
      <c r="F52" s="41"/>
      <c r="G52" s="45"/>
      <c r="H52" s="53">
        <v>0.82</v>
      </c>
      <c r="I52" s="56">
        <v>10</v>
      </c>
      <c r="J52" s="58" t="s">
        <v>326</v>
      </c>
      <c r="K52" s="45"/>
      <c r="L52" s="53" t="s">
        <v>208</v>
      </c>
      <c r="M52" s="53"/>
      <c r="N52" s="53" t="s">
        <v>208</v>
      </c>
      <c r="O52" s="53">
        <v>1</v>
      </c>
      <c r="P52" s="53" t="s">
        <v>208</v>
      </c>
      <c r="Q52" s="53">
        <v>0</v>
      </c>
      <c r="R52" s="53">
        <v>0.67</v>
      </c>
      <c r="S52" s="53" t="s">
        <v>208</v>
      </c>
      <c r="T52" s="47"/>
      <c r="U52" s="53" t="s">
        <v>208</v>
      </c>
      <c r="V52" s="53" t="s">
        <v>208</v>
      </c>
      <c r="W52" s="53">
        <v>1</v>
      </c>
      <c r="X52" s="53">
        <v>1</v>
      </c>
      <c r="Y52" s="47"/>
      <c r="Z52" s="53">
        <v>1</v>
      </c>
      <c r="AA52" s="53">
        <v>1</v>
      </c>
      <c r="AB52" s="53">
        <v>1</v>
      </c>
      <c r="AC52" s="47"/>
      <c r="AD52" s="41"/>
      <c r="AE52" s="53">
        <v>1</v>
      </c>
      <c r="AF52" s="41"/>
      <c r="AG52" s="41"/>
      <c r="AH52" s="41"/>
      <c r="AI52" s="41"/>
      <c r="AJ52" s="53">
        <v>1</v>
      </c>
      <c r="AK52" s="53">
        <v>0.33</v>
      </c>
      <c r="AL52" s="53">
        <v>0.67</v>
      </c>
      <c r="AM52" s="53">
        <v>1</v>
      </c>
    </row>
    <row r="53" spans="1:39" x14ac:dyDescent="0.3">
      <c r="A53" s="161"/>
      <c r="B53" s="39" t="s">
        <v>73</v>
      </c>
      <c r="C53" s="39" t="s">
        <v>257</v>
      </c>
      <c r="D53" s="39" t="s">
        <v>208</v>
      </c>
      <c r="E53" s="39" t="s">
        <v>200</v>
      </c>
      <c r="F53" s="41">
        <v>0</v>
      </c>
      <c r="G53" s="45"/>
      <c r="H53" s="53">
        <v>0.92</v>
      </c>
      <c r="I53" s="56">
        <v>6</v>
      </c>
      <c r="J53" s="58" t="s">
        <v>327</v>
      </c>
      <c r="K53" s="45"/>
      <c r="L53" s="53" t="s">
        <v>208</v>
      </c>
      <c r="M53" s="53"/>
      <c r="N53" s="53" t="s">
        <v>208</v>
      </c>
      <c r="O53" s="53" t="s">
        <v>208</v>
      </c>
      <c r="P53" s="53" t="s">
        <v>208</v>
      </c>
      <c r="Q53" s="53">
        <v>0.67</v>
      </c>
      <c r="R53" s="53" t="s">
        <v>208</v>
      </c>
      <c r="S53" s="53" t="s">
        <v>208</v>
      </c>
      <c r="T53" s="47"/>
      <c r="U53" s="53" t="s">
        <v>208</v>
      </c>
      <c r="V53" s="53" t="s">
        <v>208</v>
      </c>
      <c r="W53" s="53" t="s">
        <v>208</v>
      </c>
      <c r="X53" s="53" t="s">
        <v>208</v>
      </c>
      <c r="Y53" s="47"/>
      <c r="Z53" s="53" t="s">
        <v>208</v>
      </c>
      <c r="AA53" s="53" t="s">
        <v>208</v>
      </c>
      <c r="AB53" s="53" t="s">
        <v>208</v>
      </c>
      <c r="AC53" s="47"/>
      <c r="AD53" s="41"/>
      <c r="AE53" s="53" t="s">
        <v>208</v>
      </c>
      <c r="AF53" s="41"/>
      <c r="AG53" s="41"/>
      <c r="AH53" s="41"/>
      <c r="AI53" s="41"/>
      <c r="AJ53" s="53">
        <v>1</v>
      </c>
      <c r="AK53" s="53" t="s">
        <v>208</v>
      </c>
      <c r="AL53" s="53">
        <v>1</v>
      </c>
      <c r="AM53" s="53">
        <v>1</v>
      </c>
    </row>
    <row r="54" spans="1:39" x14ac:dyDescent="0.3">
      <c r="A54" s="161"/>
      <c r="B54" s="39" t="s">
        <v>121</v>
      </c>
      <c r="C54" s="39" t="s">
        <v>258</v>
      </c>
      <c r="D54" s="39" t="s">
        <v>208</v>
      </c>
      <c r="E54" s="39" t="s">
        <v>213</v>
      </c>
      <c r="F54" s="41">
        <v>2.5099999999999998</v>
      </c>
      <c r="G54" s="45"/>
      <c r="H54" s="53" t="s">
        <v>208</v>
      </c>
      <c r="I54" s="56"/>
      <c r="J54" s="58"/>
      <c r="K54" s="45"/>
      <c r="L54" s="53" t="s">
        <v>208</v>
      </c>
      <c r="M54" s="53"/>
      <c r="N54" s="53" t="s">
        <v>208</v>
      </c>
      <c r="O54" s="53" t="s">
        <v>208</v>
      </c>
      <c r="P54" s="53" t="s">
        <v>208</v>
      </c>
      <c r="Q54" s="53" t="s">
        <v>208</v>
      </c>
      <c r="R54" s="53" t="s">
        <v>208</v>
      </c>
      <c r="S54" s="53" t="s">
        <v>208</v>
      </c>
      <c r="T54" s="47"/>
      <c r="U54" s="53" t="s">
        <v>208</v>
      </c>
      <c r="V54" s="53" t="s">
        <v>208</v>
      </c>
      <c r="W54" s="53" t="s">
        <v>208</v>
      </c>
      <c r="X54" s="53" t="s">
        <v>208</v>
      </c>
      <c r="Y54" s="47"/>
      <c r="Z54" s="53" t="s">
        <v>208</v>
      </c>
      <c r="AA54" s="53" t="s">
        <v>208</v>
      </c>
      <c r="AB54" s="53" t="s">
        <v>208</v>
      </c>
      <c r="AC54" s="47"/>
      <c r="AD54" s="41"/>
      <c r="AE54" s="53" t="s">
        <v>208</v>
      </c>
      <c r="AF54" s="41"/>
      <c r="AG54" s="41"/>
      <c r="AH54" s="41"/>
      <c r="AI54" s="41"/>
      <c r="AJ54" s="53" t="s">
        <v>208</v>
      </c>
      <c r="AK54" s="53" t="s">
        <v>208</v>
      </c>
      <c r="AL54" s="53" t="s">
        <v>208</v>
      </c>
      <c r="AM54" s="53" t="s">
        <v>208</v>
      </c>
    </row>
    <row r="55" spans="1:39" x14ac:dyDescent="0.3">
      <c r="A55" s="161"/>
      <c r="B55" s="39" t="s">
        <v>87</v>
      </c>
      <c r="C55" s="39" t="s">
        <v>259</v>
      </c>
      <c r="D55" s="39" t="s">
        <v>208</v>
      </c>
      <c r="E55" s="39" t="s">
        <v>209</v>
      </c>
      <c r="F55" s="41">
        <v>0.55000000000000004</v>
      </c>
      <c r="G55" s="45"/>
      <c r="H55" s="53">
        <v>1</v>
      </c>
      <c r="I55" s="56">
        <v>5</v>
      </c>
      <c r="J55" s="58" t="s">
        <v>328</v>
      </c>
      <c r="K55" s="45"/>
      <c r="L55" s="53" t="s">
        <v>208</v>
      </c>
      <c r="M55" s="53"/>
      <c r="N55" s="53" t="s">
        <v>208</v>
      </c>
      <c r="O55" s="53" t="s">
        <v>208</v>
      </c>
      <c r="P55" s="53" t="s">
        <v>208</v>
      </c>
      <c r="Q55" s="53" t="s">
        <v>208</v>
      </c>
      <c r="R55" s="53">
        <v>1</v>
      </c>
      <c r="S55" s="53" t="s">
        <v>208</v>
      </c>
      <c r="T55" s="47"/>
      <c r="U55" s="53" t="s">
        <v>208</v>
      </c>
      <c r="V55" s="53" t="s">
        <v>208</v>
      </c>
      <c r="W55" s="53" t="s">
        <v>208</v>
      </c>
      <c r="X55" s="53" t="s">
        <v>208</v>
      </c>
      <c r="Y55" s="47"/>
      <c r="Z55" s="53" t="s">
        <v>208</v>
      </c>
      <c r="AA55" s="53">
        <v>1</v>
      </c>
      <c r="AB55" s="53" t="s">
        <v>208</v>
      </c>
      <c r="AC55" s="47"/>
      <c r="AD55" s="41"/>
      <c r="AE55" s="53" t="s">
        <v>208</v>
      </c>
      <c r="AF55" s="41"/>
      <c r="AG55" s="41"/>
      <c r="AH55" s="41"/>
      <c r="AI55" s="41"/>
      <c r="AJ55" s="53">
        <v>1</v>
      </c>
      <c r="AK55" s="53" t="s">
        <v>208</v>
      </c>
      <c r="AL55" s="53">
        <v>1</v>
      </c>
      <c r="AM55" s="53">
        <v>1</v>
      </c>
    </row>
    <row r="56" spans="1:39" x14ac:dyDescent="0.3">
      <c r="A56" s="161"/>
      <c r="B56" s="39" t="s">
        <v>84</v>
      </c>
      <c r="C56" s="39" t="s">
        <v>260</v>
      </c>
      <c r="D56" s="39" t="s">
        <v>199</v>
      </c>
      <c r="E56" s="39" t="s">
        <v>200</v>
      </c>
      <c r="F56" s="41">
        <v>8.18</v>
      </c>
      <c r="G56" s="45"/>
      <c r="H56" s="53">
        <v>0.95</v>
      </c>
      <c r="I56" s="56">
        <v>7</v>
      </c>
      <c r="J56" s="58" t="s">
        <v>329</v>
      </c>
      <c r="K56" s="45"/>
      <c r="L56" s="53" t="s">
        <v>208</v>
      </c>
      <c r="M56" s="53"/>
      <c r="N56" s="53" t="s">
        <v>208</v>
      </c>
      <c r="O56" s="53">
        <v>1</v>
      </c>
      <c r="P56" s="53" t="s">
        <v>208</v>
      </c>
      <c r="Q56" s="53">
        <v>1</v>
      </c>
      <c r="R56" s="53" t="s">
        <v>208</v>
      </c>
      <c r="S56" s="53">
        <v>1</v>
      </c>
      <c r="T56" s="47"/>
      <c r="U56" s="53">
        <v>0.67</v>
      </c>
      <c r="V56" s="53" t="s">
        <v>208</v>
      </c>
      <c r="W56" s="53" t="s">
        <v>208</v>
      </c>
      <c r="X56" s="53" t="s">
        <v>208</v>
      </c>
      <c r="Y56" s="47"/>
      <c r="Z56" s="53" t="s">
        <v>208</v>
      </c>
      <c r="AA56" s="53" t="s">
        <v>208</v>
      </c>
      <c r="AB56" s="53" t="s">
        <v>208</v>
      </c>
      <c r="AC56" s="47"/>
      <c r="AD56" s="41"/>
      <c r="AE56" s="53" t="s">
        <v>208</v>
      </c>
      <c r="AF56" s="41"/>
      <c r="AG56" s="41"/>
      <c r="AH56" s="41"/>
      <c r="AI56" s="41"/>
      <c r="AJ56" s="53">
        <v>1</v>
      </c>
      <c r="AK56" s="53" t="s">
        <v>208</v>
      </c>
      <c r="AL56" s="53">
        <v>1</v>
      </c>
      <c r="AM56" s="53">
        <v>1</v>
      </c>
    </row>
    <row r="57" spans="1:39" x14ac:dyDescent="0.3">
      <c r="A57" s="161"/>
      <c r="B57" s="39" t="s">
        <v>89</v>
      </c>
      <c r="C57" s="39" t="s">
        <v>261</v>
      </c>
      <c r="D57" s="39" t="s">
        <v>199</v>
      </c>
      <c r="E57" s="39" t="s">
        <v>200</v>
      </c>
      <c r="F57" s="41">
        <v>12.76</v>
      </c>
      <c r="G57" s="45"/>
      <c r="H57" s="53">
        <v>0.89</v>
      </c>
      <c r="I57" s="56">
        <v>8</v>
      </c>
      <c r="J57" s="58" t="s">
        <v>330</v>
      </c>
      <c r="K57" s="45"/>
      <c r="L57" s="53" t="s">
        <v>208</v>
      </c>
      <c r="M57" s="53"/>
      <c r="N57" s="53" t="s">
        <v>208</v>
      </c>
      <c r="O57" s="53" t="s">
        <v>208</v>
      </c>
      <c r="P57" s="53" t="s">
        <v>208</v>
      </c>
      <c r="Q57" s="53" t="s">
        <v>208</v>
      </c>
      <c r="R57" s="53">
        <v>1</v>
      </c>
      <c r="S57" s="53" t="s">
        <v>208</v>
      </c>
      <c r="T57" s="47"/>
      <c r="U57" s="53" t="s">
        <v>208</v>
      </c>
      <c r="V57" s="53" t="s">
        <v>208</v>
      </c>
      <c r="W57" s="53" t="s">
        <v>208</v>
      </c>
      <c r="X57" s="53" t="s">
        <v>208</v>
      </c>
      <c r="Y57" s="47"/>
      <c r="Z57" s="53" t="s">
        <v>208</v>
      </c>
      <c r="AA57" s="53" t="s">
        <v>208</v>
      </c>
      <c r="AB57" s="53" t="s">
        <v>208</v>
      </c>
      <c r="AC57" s="47"/>
      <c r="AD57" s="41"/>
      <c r="AE57" s="53" t="s">
        <v>208</v>
      </c>
      <c r="AF57" s="41"/>
      <c r="AG57" s="41"/>
      <c r="AH57" s="41"/>
      <c r="AI57" s="41"/>
      <c r="AJ57" s="53" t="s">
        <v>208</v>
      </c>
      <c r="AK57" s="53" t="s">
        <v>208</v>
      </c>
      <c r="AL57" s="53">
        <v>0.67</v>
      </c>
      <c r="AM57" s="53">
        <v>1</v>
      </c>
    </row>
    <row r="58" spans="1:39" x14ac:dyDescent="0.3">
      <c r="A58" s="161"/>
      <c r="B58" s="39" t="s">
        <v>58</v>
      </c>
      <c r="C58" s="39" t="s">
        <v>262</v>
      </c>
      <c r="D58" s="39" t="s">
        <v>199</v>
      </c>
      <c r="E58" s="39" t="s">
        <v>200</v>
      </c>
      <c r="F58" s="41">
        <v>3.16</v>
      </c>
      <c r="G58" s="45"/>
      <c r="H58" s="53">
        <v>1</v>
      </c>
      <c r="I58" s="56">
        <v>0</v>
      </c>
      <c r="J58" s="58" t="s">
        <v>331</v>
      </c>
      <c r="K58" s="45"/>
      <c r="L58" s="53" t="s">
        <v>208</v>
      </c>
      <c r="M58" s="53"/>
      <c r="N58" s="53" t="s">
        <v>208</v>
      </c>
      <c r="O58" s="53" t="s">
        <v>208</v>
      </c>
      <c r="P58" s="53" t="s">
        <v>208</v>
      </c>
      <c r="Q58" s="53" t="s">
        <v>208</v>
      </c>
      <c r="R58" s="53">
        <v>1</v>
      </c>
      <c r="S58" s="53" t="s">
        <v>208</v>
      </c>
      <c r="T58" s="47"/>
      <c r="U58" s="53" t="s">
        <v>208</v>
      </c>
      <c r="V58" s="53">
        <v>1</v>
      </c>
      <c r="W58" s="53" t="s">
        <v>208</v>
      </c>
      <c r="X58" s="53" t="s">
        <v>208</v>
      </c>
      <c r="Y58" s="47"/>
      <c r="Z58" s="53" t="s">
        <v>208</v>
      </c>
      <c r="AA58" s="53" t="s">
        <v>208</v>
      </c>
      <c r="AB58" s="53" t="s">
        <v>208</v>
      </c>
      <c r="AC58" s="47"/>
      <c r="AD58" s="41"/>
      <c r="AE58" s="53" t="s">
        <v>208</v>
      </c>
      <c r="AF58" s="41"/>
      <c r="AG58" s="41"/>
      <c r="AH58" s="41"/>
      <c r="AI58" s="41"/>
      <c r="AJ58" s="53" t="s">
        <v>208</v>
      </c>
      <c r="AK58" s="53" t="s">
        <v>208</v>
      </c>
      <c r="AL58" s="53">
        <v>1</v>
      </c>
      <c r="AM58" s="53" t="s">
        <v>208</v>
      </c>
    </row>
    <row r="59" spans="1:39" x14ac:dyDescent="0.3">
      <c r="A59" s="161"/>
      <c r="B59" s="39" t="s">
        <v>110</v>
      </c>
      <c r="C59" s="39" t="s">
        <v>263</v>
      </c>
      <c r="D59" s="39" t="s">
        <v>199</v>
      </c>
      <c r="E59" s="39" t="s">
        <v>204</v>
      </c>
      <c r="F59" s="41">
        <v>79.84</v>
      </c>
      <c r="G59" s="45"/>
      <c r="H59" s="53">
        <v>1</v>
      </c>
      <c r="I59" s="56">
        <v>10</v>
      </c>
      <c r="J59" s="58" t="s">
        <v>332</v>
      </c>
      <c r="K59" s="45"/>
      <c r="L59" s="53" t="s">
        <v>208</v>
      </c>
      <c r="M59" s="53"/>
      <c r="N59" s="53" t="s">
        <v>208</v>
      </c>
      <c r="O59" s="53" t="s">
        <v>208</v>
      </c>
      <c r="P59" s="53" t="s">
        <v>208</v>
      </c>
      <c r="Q59" s="53" t="s">
        <v>208</v>
      </c>
      <c r="R59" s="53">
        <v>1</v>
      </c>
      <c r="S59" s="53" t="s">
        <v>208</v>
      </c>
      <c r="T59" s="47"/>
      <c r="U59" s="53" t="s">
        <v>208</v>
      </c>
      <c r="V59" s="53" t="s">
        <v>208</v>
      </c>
      <c r="W59" s="53" t="s">
        <v>208</v>
      </c>
      <c r="X59" s="53" t="s">
        <v>208</v>
      </c>
      <c r="Y59" s="47"/>
      <c r="Z59" s="53">
        <v>1.33</v>
      </c>
      <c r="AA59" s="53">
        <v>1</v>
      </c>
      <c r="AB59" s="53" t="s">
        <v>208</v>
      </c>
      <c r="AC59" s="47"/>
      <c r="AD59" s="41"/>
      <c r="AE59" s="53" t="s">
        <v>208</v>
      </c>
      <c r="AF59" s="41"/>
      <c r="AG59" s="41"/>
      <c r="AH59" s="41"/>
      <c r="AI59" s="41"/>
      <c r="AJ59" s="53">
        <v>1</v>
      </c>
      <c r="AK59" s="53" t="s">
        <v>208</v>
      </c>
      <c r="AL59" s="53" t="s">
        <v>208</v>
      </c>
      <c r="AM59" s="53">
        <v>0.67</v>
      </c>
    </row>
    <row r="60" spans="1:39" x14ac:dyDescent="0.3">
      <c r="A60" s="161"/>
      <c r="B60" s="39" t="s">
        <v>76</v>
      </c>
      <c r="C60" s="39" t="s">
        <v>264</v>
      </c>
      <c r="D60" s="39" t="s">
        <v>199</v>
      </c>
      <c r="E60" s="39" t="s">
        <v>200</v>
      </c>
      <c r="F60" s="41">
        <v>6.11</v>
      </c>
      <c r="G60" s="45"/>
      <c r="H60" s="53">
        <v>1</v>
      </c>
      <c r="I60" s="56">
        <v>9</v>
      </c>
      <c r="J60" s="58" t="s">
        <v>333</v>
      </c>
      <c r="K60" s="45"/>
      <c r="L60" s="53">
        <v>1</v>
      </c>
      <c r="M60" s="53"/>
      <c r="N60" s="53" t="s">
        <v>208</v>
      </c>
      <c r="O60" s="53" t="s">
        <v>208</v>
      </c>
      <c r="P60" s="53" t="s">
        <v>208</v>
      </c>
      <c r="Q60" s="53">
        <v>1</v>
      </c>
      <c r="R60" s="53">
        <v>1</v>
      </c>
      <c r="S60" s="53">
        <v>1</v>
      </c>
      <c r="T60" s="47"/>
      <c r="U60" s="53" t="s">
        <v>208</v>
      </c>
      <c r="V60" s="53">
        <v>1</v>
      </c>
      <c r="W60" s="53" t="s">
        <v>208</v>
      </c>
      <c r="X60" s="53" t="s">
        <v>208</v>
      </c>
      <c r="Y60" s="47"/>
      <c r="Z60" s="53" t="s">
        <v>208</v>
      </c>
      <c r="AA60" s="53" t="s">
        <v>208</v>
      </c>
      <c r="AB60" s="53" t="s">
        <v>208</v>
      </c>
      <c r="AC60" s="47"/>
      <c r="AD60" s="41"/>
      <c r="AE60" s="53" t="s">
        <v>208</v>
      </c>
      <c r="AF60" s="41"/>
      <c r="AG60" s="41"/>
      <c r="AH60" s="41"/>
      <c r="AI60" s="41"/>
      <c r="AJ60" s="53">
        <v>1</v>
      </c>
      <c r="AK60" s="53" t="s">
        <v>208</v>
      </c>
      <c r="AL60" s="53">
        <v>1</v>
      </c>
      <c r="AM60" s="53">
        <v>1</v>
      </c>
    </row>
    <row r="61" spans="1:39" x14ac:dyDescent="0.3">
      <c r="A61" s="161"/>
      <c r="B61" s="39" t="s">
        <v>81</v>
      </c>
      <c r="C61" s="39" t="s">
        <v>265</v>
      </c>
      <c r="D61" s="39" t="s">
        <v>199</v>
      </c>
      <c r="E61" s="39" t="s">
        <v>209</v>
      </c>
      <c r="F61" s="41">
        <v>1.1299999999999999</v>
      </c>
      <c r="G61" s="45"/>
      <c r="H61" s="53">
        <v>1</v>
      </c>
      <c r="I61" s="56">
        <v>4</v>
      </c>
      <c r="J61" s="58" t="s">
        <v>334</v>
      </c>
      <c r="K61" s="45"/>
      <c r="L61" s="53" t="s">
        <v>208</v>
      </c>
      <c r="M61" s="53"/>
      <c r="N61" s="53" t="s">
        <v>208</v>
      </c>
      <c r="O61" s="53" t="s">
        <v>208</v>
      </c>
      <c r="P61" s="53" t="s">
        <v>208</v>
      </c>
      <c r="Q61" s="53" t="s">
        <v>208</v>
      </c>
      <c r="R61" s="53" t="s">
        <v>208</v>
      </c>
      <c r="S61" s="53" t="s">
        <v>208</v>
      </c>
      <c r="T61" s="47"/>
      <c r="U61" s="53" t="s">
        <v>208</v>
      </c>
      <c r="V61" s="53" t="s">
        <v>208</v>
      </c>
      <c r="W61" s="53" t="s">
        <v>208</v>
      </c>
      <c r="X61" s="53" t="s">
        <v>208</v>
      </c>
      <c r="Y61" s="47"/>
      <c r="Z61" s="53" t="s">
        <v>208</v>
      </c>
      <c r="AA61" s="53" t="s">
        <v>208</v>
      </c>
      <c r="AB61" s="53">
        <v>1</v>
      </c>
      <c r="AC61" s="47"/>
      <c r="AD61" s="41"/>
      <c r="AE61" s="53" t="s">
        <v>208</v>
      </c>
      <c r="AF61" s="41"/>
      <c r="AG61" s="41"/>
      <c r="AH61" s="41"/>
      <c r="AI61" s="41"/>
      <c r="AJ61" s="53">
        <v>1</v>
      </c>
      <c r="AK61" s="53" t="s">
        <v>208</v>
      </c>
      <c r="AL61" s="53" t="s">
        <v>208</v>
      </c>
      <c r="AM61" s="53">
        <v>1</v>
      </c>
    </row>
    <row r="62" spans="1:39" x14ac:dyDescent="0.3">
      <c r="A62" s="161"/>
      <c r="B62" s="39" t="s">
        <v>70</v>
      </c>
      <c r="C62" s="39" t="s">
        <v>266</v>
      </c>
      <c r="D62" s="39" t="s">
        <v>199</v>
      </c>
      <c r="E62" s="39" t="s">
        <v>200</v>
      </c>
      <c r="F62" s="41">
        <v>4.9400000000000004</v>
      </c>
      <c r="G62" s="45"/>
      <c r="H62" s="53">
        <v>0.89</v>
      </c>
      <c r="I62" s="56">
        <v>4</v>
      </c>
      <c r="J62" s="58" t="s">
        <v>282</v>
      </c>
      <c r="K62" s="45"/>
      <c r="L62" s="53" t="s">
        <v>208</v>
      </c>
      <c r="M62" s="53"/>
      <c r="N62" s="53" t="s">
        <v>208</v>
      </c>
      <c r="O62" s="53" t="s">
        <v>208</v>
      </c>
      <c r="P62" s="53" t="s">
        <v>208</v>
      </c>
      <c r="Q62" s="53" t="s">
        <v>208</v>
      </c>
      <c r="R62" s="53">
        <v>1</v>
      </c>
      <c r="S62" s="53" t="s">
        <v>208</v>
      </c>
      <c r="T62" s="47"/>
      <c r="U62" s="53" t="s">
        <v>208</v>
      </c>
      <c r="V62" s="53">
        <v>1</v>
      </c>
      <c r="W62" s="53">
        <v>1</v>
      </c>
      <c r="X62" s="53" t="s">
        <v>208</v>
      </c>
      <c r="Y62" s="47"/>
      <c r="Z62" s="53" t="s">
        <v>208</v>
      </c>
      <c r="AA62" s="53" t="s">
        <v>208</v>
      </c>
      <c r="AB62" s="53">
        <v>1</v>
      </c>
      <c r="AC62" s="47"/>
      <c r="AD62" s="41"/>
      <c r="AE62" s="53" t="s">
        <v>208</v>
      </c>
      <c r="AF62" s="41"/>
      <c r="AG62" s="41"/>
      <c r="AH62" s="41"/>
      <c r="AI62" s="41"/>
      <c r="AJ62" s="53">
        <v>1</v>
      </c>
      <c r="AK62" s="53" t="s">
        <v>208</v>
      </c>
      <c r="AL62" s="53" t="s">
        <v>208</v>
      </c>
      <c r="AM62" s="53">
        <v>0.33</v>
      </c>
    </row>
    <row r="63" spans="1:39" x14ac:dyDescent="0.3">
      <c r="A63" s="161"/>
      <c r="B63" s="39" t="s">
        <v>74</v>
      </c>
      <c r="C63" s="39" t="s">
        <v>267</v>
      </c>
      <c r="D63" s="39" t="s">
        <v>199</v>
      </c>
      <c r="E63" s="39" t="s">
        <v>200</v>
      </c>
      <c r="F63" s="41">
        <v>10.32</v>
      </c>
      <c r="G63" s="45"/>
      <c r="H63" s="53">
        <v>0.9</v>
      </c>
      <c r="I63" s="56">
        <v>8</v>
      </c>
      <c r="J63" s="58" t="s">
        <v>335</v>
      </c>
      <c r="K63" s="45"/>
      <c r="L63" s="53">
        <v>0.67</v>
      </c>
      <c r="M63" s="53"/>
      <c r="N63" s="53" t="s">
        <v>208</v>
      </c>
      <c r="O63" s="53">
        <v>1</v>
      </c>
      <c r="P63" s="53" t="s">
        <v>208</v>
      </c>
      <c r="Q63" s="53">
        <v>1</v>
      </c>
      <c r="R63" s="53" t="s">
        <v>208</v>
      </c>
      <c r="S63" s="53">
        <v>1</v>
      </c>
      <c r="T63" s="47"/>
      <c r="U63" s="53" t="s">
        <v>208</v>
      </c>
      <c r="V63" s="53" t="s">
        <v>208</v>
      </c>
      <c r="W63" s="53">
        <v>0.67</v>
      </c>
      <c r="X63" s="53" t="s">
        <v>208</v>
      </c>
      <c r="Y63" s="47"/>
      <c r="Z63" s="53" t="s">
        <v>208</v>
      </c>
      <c r="AA63" s="53" t="s">
        <v>208</v>
      </c>
      <c r="AB63" s="53" t="s">
        <v>208</v>
      </c>
      <c r="AC63" s="47"/>
      <c r="AD63" s="41"/>
      <c r="AE63" s="53" t="s">
        <v>208</v>
      </c>
      <c r="AF63" s="41"/>
      <c r="AG63" s="41"/>
      <c r="AH63" s="41"/>
      <c r="AI63" s="41"/>
      <c r="AJ63" s="53" t="s">
        <v>208</v>
      </c>
      <c r="AK63" s="53" t="s">
        <v>208</v>
      </c>
      <c r="AL63" s="53">
        <v>1</v>
      </c>
      <c r="AM63" s="53">
        <v>1</v>
      </c>
    </row>
    <row r="64" spans="1:39" x14ac:dyDescent="0.3">
      <c r="A64" s="161"/>
      <c r="B64" s="39" t="s">
        <v>118</v>
      </c>
      <c r="C64" s="39" t="s">
        <v>268</v>
      </c>
      <c r="D64" s="39" t="s">
        <v>199</v>
      </c>
      <c r="E64" s="39" t="s">
        <v>209</v>
      </c>
      <c r="F64" s="41">
        <v>2.11</v>
      </c>
      <c r="G64" s="45"/>
      <c r="H64" s="53" t="s">
        <v>208</v>
      </c>
      <c r="I64" s="56">
        <v>7</v>
      </c>
      <c r="J64" s="58" t="s">
        <v>336</v>
      </c>
      <c r="K64" s="45"/>
      <c r="L64" s="53" t="s">
        <v>208</v>
      </c>
      <c r="M64" s="53"/>
      <c r="N64" s="53" t="s">
        <v>208</v>
      </c>
      <c r="O64" s="53" t="s">
        <v>208</v>
      </c>
      <c r="P64" s="53" t="s">
        <v>208</v>
      </c>
      <c r="Q64" s="53" t="s">
        <v>208</v>
      </c>
      <c r="R64" s="53" t="s">
        <v>208</v>
      </c>
      <c r="S64" s="53" t="s">
        <v>208</v>
      </c>
      <c r="T64" s="47"/>
      <c r="U64" s="53" t="s">
        <v>208</v>
      </c>
      <c r="V64" s="53" t="s">
        <v>208</v>
      </c>
      <c r="W64" s="53" t="s">
        <v>208</v>
      </c>
      <c r="X64" s="53" t="s">
        <v>208</v>
      </c>
      <c r="Y64" s="47"/>
      <c r="Z64" s="53" t="s">
        <v>208</v>
      </c>
      <c r="AA64" s="53" t="s">
        <v>208</v>
      </c>
      <c r="AB64" s="53" t="s">
        <v>208</v>
      </c>
      <c r="AC64" s="47"/>
      <c r="AD64" s="41"/>
      <c r="AE64" s="53" t="s">
        <v>208</v>
      </c>
      <c r="AF64" s="41"/>
      <c r="AG64" s="41"/>
      <c r="AH64" s="41"/>
      <c r="AI64" s="41"/>
      <c r="AJ64" s="53">
        <v>0.67</v>
      </c>
      <c r="AK64" s="53" t="s">
        <v>208</v>
      </c>
      <c r="AL64" s="53" t="s">
        <v>208</v>
      </c>
      <c r="AM64" s="53" t="s">
        <v>208</v>
      </c>
    </row>
    <row r="65" spans="1:40" x14ac:dyDescent="0.3">
      <c r="A65" s="161"/>
      <c r="B65" s="39" t="s">
        <v>60</v>
      </c>
      <c r="C65" s="39" t="s">
        <v>269</v>
      </c>
      <c r="D65" s="39" t="s">
        <v>199</v>
      </c>
      <c r="E65" s="39" t="s">
        <v>200</v>
      </c>
      <c r="F65" s="41">
        <v>5.35</v>
      </c>
      <c r="G65" s="45"/>
      <c r="H65" s="53">
        <v>0.6</v>
      </c>
      <c r="I65" s="56">
        <v>0</v>
      </c>
      <c r="J65" s="58" t="s">
        <v>337</v>
      </c>
      <c r="K65" s="45"/>
      <c r="L65" s="53" t="s">
        <v>208</v>
      </c>
      <c r="M65" s="53"/>
      <c r="N65" s="53" t="s">
        <v>208</v>
      </c>
      <c r="O65" s="53" t="s">
        <v>208</v>
      </c>
      <c r="P65" s="53" t="s">
        <v>208</v>
      </c>
      <c r="Q65" s="53" t="s">
        <v>208</v>
      </c>
      <c r="R65" s="53" t="s">
        <v>208</v>
      </c>
      <c r="S65" s="53" t="s">
        <v>208</v>
      </c>
      <c r="T65" s="47"/>
      <c r="U65" s="53" t="s">
        <v>208</v>
      </c>
      <c r="V65" s="53">
        <v>0.33</v>
      </c>
      <c r="W65" s="53">
        <v>0.67</v>
      </c>
      <c r="X65" s="53" t="s">
        <v>208</v>
      </c>
      <c r="Y65" s="47"/>
      <c r="Z65" s="53" t="s">
        <v>208</v>
      </c>
      <c r="AA65" s="53" t="s">
        <v>208</v>
      </c>
      <c r="AB65" s="53" t="s">
        <v>208</v>
      </c>
      <c r="AC65" s="47"/>
      <c r="AD65" s="41"/>
      <c r="AE65" s="53" t="s">
        <v>208</v>
      </c>
      <c r="AF65" s="41"/>
      <c r="AG65" s="41"/>
      <c r="AH65" s="41"/>
      <c r="AI65" s="41"/>
      <c r="AJ65" s="53">
        <v>0.67</v>
      </c>
      <c r="AK65" s="53" t="s">
        <v>208</v>
      </c>
      <c r="AL65" s="53">
        <v>0.67</v>
      </c>
      <c r="AM65" s="53">
        <v>0.67</v>
      </c>
    </row>
    <row r="66" spans="1:40" x14ac:dyDescent="0.3">
      <c r="A66" s="161"/>
      <c r="B66" s="39" t="s">
        <v>59</v>
      </c>
      <c r="C66" s="39" t="s">
        <v>270</v>
      </c>
      <c r="D66" s="39" t="s">
        <v>199</v>
      </c>
      <c r="E66" s="39" t="s">
        <v>209</v>
      </c>
      <c r="F66" s="41">
        <v>1.57</v>
      </c>
      <c r="G66" s="45"/>
      <c r="H66" s="53">
        <v>1</v>
      </c>
      <c r="I66" s="56">
        <v>2</v>
      </c>
      <c r="J66" s="58" t="s">
        <v>338</v>
      </c>
      <c r="K66" s="45"/>
      <c r="L66" s="53" t="s">
        <v>208</v>
      </c>
      <c r="M66" s="53"/>
      <c r="N66" s="53" t="s">
        <v>208</v>
      </c>
      <c r="O66" s="53" t="s">
        <v>208</v>
      </c>
      <c r="P66" s="53" t="s">
        <v>208</v>
      </c>
      <c r="Q66" s="53" t="s">
        <v>208</v>
      </c>
      <c r="R66" s="53">
        <v>1</v>
      </c>
      <c r="S66" s="53" t="s">
        <v>208</v>
      </c>
      <c r="T66" s="47"/>
      <c r="U66" s="53" t="s">
        <v>208</v>
      </c>
      <c r="V66" s="53" t="s">
        <v>208</v>
      </c>
      <c r="W66" s="53">
        <v>1</v>
      </c>
      <c r="X66" s="53" t="s">
        <v>208</v>
      </c>
      <c r="Y66" s="47"/>
      <c r="Z66" s="53" t="s">
        <v>208</v>
      </c>
      <c r="AA66" s="53" t="s">
        <v>208</v>
      </c>
      <c r="AB66" s="53" t="s">
        <v>208</v>
      </c>
      <c r="AC66" s="47"/>
      <c r="AD66" s="41"/>
      <c r="AE66" s="53" t="s">
        <v>208</v>
      </c>
      <c r="AF66" s="41"/>
      <c r="AG66" s="41"/>
      <c r="AH66" s="41"/>
      <c r="AI66" s="41"/>
      <c r="AJ66" s="53">
        <v>1</v>
      </c>
      <c r="AK66" s="53" t="s">
        <v>208</v>
      </c>
      <c r="AL66" s="53">
        <v>1</v>
      </c>
      <c r="AM66" s="53" t="s">
        <v>208</v>
      </c>
    </row>
    <row r="67" spans="1:40" x14ac:dyDescent="0.3">
      <c r="A67" s="161"/>
      <c r="B67" s="39" t="s">
        <v>55</v>
      </c>
      <c r="C67" s="39" t="s">
        <v>271</v>
      </c>
      <c r="D67" s="39" t="s">
        <v>208</v>
      </c>
      <c r="E67" s="39" t="s">
        <v>217</v>
      </c>
      <c r="F67" s="41">
        <v>0.35</v>
      </c>
      <c r="G67" s="45"/>
      <c r="H67" s="53">
        <v>0.87</v>
      </c>
      <c r="I67" s="56">
        <v>0</v>
      </c>
      <c r="J67" s="58" t="s">
        <v>339</v>
      </c>
      <c r="K67" s="45"/>
      <c r="L67" s="53">
        <v>0.67</v>
      </c>
      <c r="M67" s="53"/>
      <c r="N67" s="53" t="s">
        <v>208</v>
      </c>
      <c r="O67" s="53" t="s">
        <v>208</v>
      </c>
      <c r="P67" s="53" t="s">
        <v>208</v>
      </c>
      <c r="Q67" s="53">
        <v>1</v>
      </c>
      <c r="R67" s="53" t="s">
        <v>208</v>
      </c>
      <c r="S67" s="53" t="s">
        <v>208</v>
      </c>
      <c r="T67" s="47"/>
      <c r="U67" s="53">
        <v>0.67</v>
      </c>
      <c r="V67" s="53" t="s">
        <v>208</v>
      </c>
      <c r="W67" s="53" t="s">
        <v>208</v>
      </c>
      <c r="X67" s="53" t="s">
        <v>208</v>
      </c>
      <c r="Y67" s="47"/>
      <c r="Z67" s="53" t="s">
        <v>208</v>
      </c>
      <c r="AA67" s="53" t="s">
        <v>208</v>
      </c>
      <c r="AB67" s="53" t="s">
        <v>208</v>
      </c>
      <c r="AC67" s="47"/>
      <c r="AD67" s="41"/>
      <c r="AE67" s="53" t="s">
        <v>208</v>
      </c>
      <c r="AF67" s="41"/>
      <c r="AG67" s="41"/>
      <c r="AH67" s="41"/>
      <c r="AI67" s="41"/>
      <c r="AJ67" s="53">
        <v>1</v>
      </c>
      <c r="AK67" s="53" t="s">
        <v>208</v>
      </c>
      <c r="AL67" s="53">
        <v>1</v>
      </c>
      <c r="AM67" s="53" t="s">
        <v>208</v>
      </c>
    </row>
    <row r="68" spans="1:40" x14ac:dyDescent="0.3">
      <c r="A68" s="161"/>
      <c r="B68" s="39" t="s">
        <v>57</v>
      </c>
      <c r="C68" s="39" t="s">
        <v>272</v>
      </c>
      <c r="D68" s="39" t="s">
        <v>208</v>
      </c>
      <c r="E68" s="39" t="s">
        <v>209</v>
      </c>
      <c r="F68" s="41">
        <v>0.14000000000000001</v>
      </c>
      <c r="G68" s="45"/>
      <c r="H68" s="53">
        <v>0.89</v>
      </c>
      <c r="I68" s="56">
        <v>0</v>
      </c>
      <c r="J68" s="58" t="s">
        <v>340</v>
      </c>
      <c r="K68" s="45"/>
      <c r="L68" s="53" t="s">
        <v>208</v>
      </c>
      <c r="M68" s="53"/>
      <c r="N68" s="53" t="s">
        <v>208</v>
      </c>
      <c r="O68" s="53" t="s">
        <v>208</v>
      </c>
      <c r="P68" s="53" t="s">
        <v>208</v>
      </c>
      <c r="Q68" s="53" t="s">
        <v>208</v>
      </c>
      <c r="R68" s="53">
        <v>1</v>
      </c>
      <c r="S68" s="53" t="s">
        <v>208</v>
      </c>
      <c r="T68" s="47"/>
      <c r="U68" s="53" t="s">
        <v>208</v>
      </c>
      <c r="V68" s="53" t="s">
        <v>208</v>
      </c>
      <c r="W68" s="53" t="s">
        <v>208</v>
      </c>
      <c r="X68" s="53" t="s">
        <v>208</v>
      </c>
      <c r="Y68" s="47"/>
      <c r="Z68" s="53" t="s">
        <v>208</v>
      </c>
      <c r="AA68" s="53" t="s">
        <v>208</v>
      </c>
      <c r="AB68" s="53" t="s">
        <v>208</v>
      </c>
      <c r="AC68" s="47"/>
      <c r="AD68" s="41"/>
      <c r="AE68" s="53" t="s">
        <v>208</v>
      </c>
      <c r="AF68" s="41"/>
      <c r="AG68" s="41"/>
      <c r="AH68" s="41"/>
      <c r="AI68" s="41"/>
      <c r="AJ68" s="53">
        <v>1</v>
      </c>
      <c r="AK68" s="53" t="s">
        <v>208</v>
      </c>
      <c r="AL68" s="53">
        <v>0.67</v>
      </c>
      <c r="AM68" s="53" t="s">
        <v>208</v>
      </c>
    </row>
    <row r="69" spans="1:40" ht="14.4" thickBot="1" x14ac:dyDescent="0.35">
      <c r="A69" s="161"/>
      <c r="B69" s="43" t="s">
        <v>119</v>
      </c>
      <c r="C69" s="43" t="s">
        <v>273</v>
      </c>
      <c r="D69" s="43" t="s">
        <v>208</v>
      </c>
      <c r="E69" s="43"/>
      <c r="F69" s="44">
        <v>1.1000000000000001</v>
      </c>
      <c r="G69" s="45"/>
      <c r="H69" s="54" t="s">
        <v>208</v>
      </c>
      <c r="I69" s="54"/>
      <c r="J69" s="54"/>
      <c r="K69" s="45"/>
      <c r="L69" s="54" t="s">
        <v>208</v>
      </c>
      <c r="M69" s="54"/>
      <c r="N69" s="54" t="s">
        <v>208</v>
      </c>
      <c r="O69" s="54" t="s">
        <v>208</v>
      </c>
      <c r="P69" s="54" t="s">
        <v>208</v>
      </c>
      <c r="Q69" s="54" t="s">
        <v>208</v>
      </c>
      <c r="R69" s="54" t="s">
        <v>208</v>
      </c>
      <c r="S69" s="54" t="s">
        <v>208</v>
      </c>
      <c r="T69" s="47"/>
      <c r="U69" s="54" t="s">
        <v>208</v>
      </c>
      <c r="V69" s="54" t="s">
        <v>208</v>
      </c>
      <c r="W69" s="54" t="s">
        <v>208</v>
      </c>
      <c r="X69" s="54" t="s">
        <v>208</v>
      </c>
      <c r="Y69" s="47"/>
      <c r="Z69" s="54" t="s">
        <v>208</v>
      </c>
      <c r="AA69" s="54" t="s">
        <v>208</v>
      </c>
      <c r="AB69" s="54" t="s">
        <v>208</v>
      </c>
      <c r="AC69" s="47"/>
      <c r="AD69" s="44"/>
      <c r="AE69" s="54" t="s">
        <v>208</v>
      </c>
      <c r="AF69" s="44"/>
      <c r="AG69" s="44"/>
      <c r="AH69" s="44"/>
      <c r="AI69" s="44"/>
      <c r="AJ69" s="54" t="s">
        <v>208</v>
      </c>
      <c r="AK69" s="54" t="s">
        <v>208</v>
      </c>
      <c r="AL69" s="54" t="s">
        <v>208</v>
      </c>
      <c r="AM69" s="54" t="s">
        <v>208</v>
      </c>
    </row>
    <row r="70" spans="1:40" x14ac:dyDescent="0.3">
      <c r="C70" s="6" t="s">
        <v>274</v>
      </c>
      <c r="H70" s="42"/>
      <c r="I70" s="42"/>
      <c r="J70" s="42"/>
      <c r="L70" s="59">
        <f>AVERAGE(L5:L69)</f>
        <v>0.86249999999999993</v>
      </c>
      <c r="M70" s="59"/>
      <c r="N70" s="59">
        <f t="shared" ref="N70:S70" si="0">AVERAGE(N5:N69)</f>
        <v>0.94499999999999995</v>
      </c>
      <c r="O70" s="59">
        <f t="shared" si="0"/>
        <v>1.0253846153846153</v>
      </c>
      <c r="P70" s="59">
        <f t="shared" si="0"/>
        <v>0.66666666666666663</v>
      </c>
      <c r="Q70" s="59">
        <f t="shared" si="0"/>
        <v>0.76333333333333331</v>
      </c>
      <c r="R70" s="59">
        <f t="shared" si="0"/>
        <v>0.95599999999999996</v>
      </c>
      <c r="S70" s="59">
        <f t="shared" si="0"/>
        <v>0.95533333333333337</v>
      </c>
      <c r="T70" s="42"/>
      <c r="U70" s="59">
        <f>AVERAGE(U5:U69)</f>
        <v>0.94499999999999995</v>
      </c>
      <c r="V70" s="59">
        <f>AVERAGE(V5:V69)</f>
        <v>0.97875000000000001</v>
      </c>
      <c r="W70" s="59">
        <f>AVERAGE(W5:W69)</f>
        <v>0.90050000000000008</v>
      </c>
      <c r="X70" s="59">
        <f>AVERAGE(X5:X69)</f>
        <v>1.0660000000000001</v>
      </c>
      <c r="Y70" s="42"/>
      <c r="Z70" s="59">
        <f>AVERAGE(Z5:Z69)</f>
        <v>0.95285714285714285</v>
      </c>
      <c r="AA70" s="59">
        <f>AVERAGE(AA5:AA69)</f>
        <v>0.89624999999999999</v>
      </c>
      <c r="AB70" s="59">
        <f>AVERAGE(AB5:AB69)</f>
        <v>0.97250000000000003</v>
      </c>
      <c r="AC70" s="42"/>
      <c r="AD70" s="42"/>
      <c r="AE70" s="59">
        <f>AVERAGE(AE5:AE69)</f>
        <v>0.93300000000000005</v>
      </c>
      <c r="AF70" s="42"/>
      <c r="AG70" s="42"/>
      <c r="AH70" s="42"/>
      <c r="AI70" s="42"/>
      <c r="AJ70" s="59">
        <f>AVERAGE(AJ5:AJ69)</f>
        <v>0.89733333333333354</v>
      </c>
      <c r="AK70" s="59">
        <f t="shared" ref="AK70:AM70" si="1">AVERAGE(AK5:AK69)</f>
        <v>0.92555555555555558</v>
      </c>
      <c r="AL70" s="59">
        <f t="shared" si="1"/>
        <v>0.94365853658536614</v>
      </c>
      <c r="AM70" s="59">
        <f t="shared" si="1"/>
        <v>0.94452380952380954</v>
      </c>
      <c r="AN70" s="59"/>
    </row>
  </sheetData>
  <autoFilter ref="C4:AK69" xr:uid="{90AB4D37-9629-45CA-94B4-3CEA0EA6A84C}"/>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E4C50-7D44-4FB7-A72F-A3AB5DD632F5}">
  <dimension ref="B1:F84"/>
  <sheetViews>
    <sheetView workbookViewId="0">
      <selection activeCell="E4" sqref="E4"/>
    </sheetView>
  </sheetViews>
  <sheetFormatPr defaultRowHeight="14.4" x14ac:dyDescent="0.3"/>
  <cols>
    <col min="2" max="2" width="1.5546875" customWidth="1"/>
    <col min="3" max="3" width="13.77734375" style="62" customWidth="1"/>
    <col min="4" max="4" width="18.77734375" style="62" customWidth="1"/>
    <col min="5" max="5" width="72.77734375" style="62" customWidth="1"/>
    <col min="6" max="6" width="23.5546875" style="62" customWidth="1"/>
  </cols>
  <sheetData>
    <row r="1" spans="2:6" ht="15.6" x14ac:dyDescent="0.3">
      <c r="B1" s="160" t="s">
        <v>367</v>
      </c>
      <c r="C1" s="61"/>
      <c r="D1" s="61"/>
      <c r="E1" s="61"/>
      <c r="F1" s="61"/>
    </row>
    <row r="2" spans="2:6" ht="15.6" x14ac:dyDescent="0.3">
      <c r="B2" s="160"/>
      <c r="C2" s="61"/>
      <c r="D2" s="61" t="s">
        <v>360</v>
      </c>
      <c r="E2" s="61" t="s">
        <v>361</v>
      </c>
      <c r="F2" s="61" t="s">
        <v>362</v>
      </c>
    </row>
    <row r="3" spans="2:6" x14ac:dyDescent="0.3">
      <c r="B3" s="6"/>
      <c r="C3" s="60" t="s">
        <v>0</v>
      </c>
      <c r="D3" s="61"/>
      <c r="E3" s="61"/>
      <c r="F3" s="61"/>
    </row>
    <row r="4" spans="2:6" x14ac:dyDescent="0.3">
      <c r="B4" s="6"/>
      <c r="C4" s="60"/>
      <c r="D4" s="61" t="s">
        <v>7</v>
      </c>
      <c r="E4" s="61"/>
      <c r="F4" s="61"/>
    </row>
    <row r="5" spans="2:6" x14ac:dyDescent="0.3">
      <c r="B5" s="6"/>
      <c r="C5" s="60"/>
      <c r="D5" s="61" t="s">
        <v>8</v>
      </c>
      <c r="E5" s="61"/>
      <c r="F5" s="61"/>
    </row>
    <row r="6" spans="2:6" x14ac:dyDescent="0.3">
      <c r="B6" s="6"/>
      <c r="C6" s="60"/>
      <c r="D6" s="61" t="s">
        <v>9</v>
      </c>
      <c r="E6" s="61"/>
      <c r="F6" s="61"/>
    </row>
    <row r="7" spans="2:6" x14ac:dyDescent="0.3">
      <c r="B7" s="6"/>
      <c r="C7" s="60"/>
      <c r="D7" s="61" t="s">
        <v>10</v>
      </c>
      <c r="E7" s="61"/>
      <c r="F7" s="61"/>
    </row>
    <row r="8" spans="2:6" x14ac:dyDescent="0.3">
      <c r="B8" s="6"/>
      <c r="C8" s="60"/>
      <c r="D8" s="61" t="s">
        <v>11</v>
      </c>
      <c r="E8" s="61"/>
      <c r="F8" s="61"/>
    </row>
    <row r="9" spans="2:6" x14ac:dyDescent="0.3">
      <c r="B9" s="6"/>
      <c r="C9" s="60"/>
      <c r="D9" s="61" t="s">
        <v>12</v>
      </c>
      <c r="E9" s="61"/>
      <c r="F9" s="61"/>
    </row>
    <row r="10" spans="2:6" x14ac:dyDescent="0.3">
      <c r="B10" s="6"/>
      <c r="C10" s="60"/>
      <c r="D10" s="61" t="s">
        <v>784</v>
      </c>
      <c r="E10" s="61" t="s">
        <v>785</v>
      </c>
      <c r="F10" s="61"/>
    </row>
    <row r="11" spans="2:6" x14ac:dyDescent="0.3">
      <c r="B11" s="6"/>
      <c r="C11" s="60" t="s">
        <v>1</v>
      </c>
      <c r="D11" s="61"/>
      <c r="E11" s="61"/>
      <c r="F11" s="61"/>
    </row>
    <row r="12" spans="2:6" x14ac:dyDescent="0.3">
      <c r="B12" s="6"/>
      <c r="C12" s="60"/>
      <c r="D12" s="61" t="s">
        <v>13</v>
      </c>
      <c r="E12" s="61" t="s">
        <v>368</v>
      </c>
      <c r="F12" s="61" t="s">
        <v>369</v>
      </c>
    </row>
    <row r="13" spans="2:6" x14ac:dyDescent="0.3">
      <c r="B13" s="6"/>
      <c r="C13" s="60"/>
      <c r="D13" s="61" t="s">
        <v>14</v>
      </c>
      <c r="E13" s="61" t="s">
        <v>370</v>
      </c>
      <c r="F13" s="61" t="s">
        <v>369</v>
      </c>
    </row>
    <row r="14" spans="2:6" x14ac:dyDescent="0.3">
      <c r="B14" s="6"/>
      <c r="C14" s="60"/>
      <c r="D14" s="61" t="s">
        <v>15</v>
      </c>
      <c r="E14" s="61" t="s">
        <v>371</v>
      </c>
      <c r="F14" s="61" t="s">
        <v>369</v>
      </c>
    </row>
    <row r="15" spans="2:6" x14ac:dyDescent="0.3">
      <c r="B15" s="6"/>
      <c r="C15" s="60"/>
      <c r="D15" s="61" t="s">
        <v>16</v>
      </c>
      <c r="E15" s="61" t="s">
        <v>371</v>
      </c>
      <c r="F15" s="61" t="s">
        <v>369</v>
      </c>
    </row>
    <row r="16" spans="2:6" x14ac:dyDescent="0.3">
      <c r="B16" s="6"/>
      <c r="C16" s="61"/>
      <c r="D16" s="61" t="s">
        <v>17</v>
      </c>
      <c r="E16" s="61" t="s">
        <v>372</v>
      </c>
      <c r="F16" s="61" t="s">
        <v>369</v>
      </c>
    </row>
    <row r="17" spans="2:6" x14ac:dyDescent="0.3">
      <c r="B17" s="6"/>
      <c r="C17" s="60" t="s">
        <v>2</v>
      </c>
      <c r="D17" s="61"/>
      <c r="E17" s="61"/>
      <c r="F17" s="61"/>
    </row>
    <row r="18" spans="2:6" x14ac:dyDescent="0.3">
      <c r="B18" s="6"/>
      <c r="C18" s="60"/>
      <c r="D18" s="61" t="s">
        <v>18</v>
      </c>
      <c r="E18" s="61" t="s">
        <v>373</v>
      </c>
      <c r="F18" s="61" t="s">
        <v>369</v>
      </c>
    </row>
    <row r="19" spans="2:6" x14ac:dyDescent="0.3">
      <c r="B19" s="6"/>
      <c r="C19" s="60"/>
      <c r="D19" s="61" t="s">
        <v>19</v>
      </c>
      <c r="E19" s="61" t="s">
        <v>374</v>
      </c>
      <c r="F19" s="61" t="s">
        <v>369</v>
      </c>
    </row>
    <row r="20" spans="2:6" x14ac:dyDescent="0.3">
      <c r="B20" s="6"/>
      <c r="C20" s="60"/>
      <c r="D20" s="61" t="s">
        <v>20</v>
      </c>
      <c r="E20" s="61" t="s">
        <v>375</v>
      </c>
      <c r="F20" s="61" t="s">
        <v>376</v>
      </c>
    </row>
    <row r="21" spans="2:6" x14ac:dyDescent="0.3">
      <c r="B21" s="6"/>
      <c r="C21" s="60"/>
      <c r="D21" s="61" t="s">
        <v>15</v>
      </c>
      <c r="E21" s="61" t="s">
        <v>371</v>
      </c>
      <c r="F21" s="61"/>
    </row>
    <row r="22" spans="2:6" x14ac:dyDescent="0.3">
      <c r="B22" s="6"/>
      <c r="C22" s="60"/>
      <c r="D22" s="61" t="s">
        <v>21</v>
      </c>
      <c r="E22" s="61" t="s">
        <v>371</v>
      </c>
      <c r="F22" s="61"/>
    </row>
    <row r="23" spans="2:6" x14ac:dyDescent="0.3">
      <c r="B23" s="6"/>
      <c r="C23" s="60"/>
      <c r="D23" s="61" t="s">
        <v>22</v>
      </c>
      <c r="E23" s="61" t="s">
        <v>371</v>
      </c>
      <c r="F23" s="61"/>
    </row>
    <row r="24" spans="2:6" x14ac:dyDescent="0.3">
      <c r="B24" s="6"/>
      <c r="C24" s="60"/>
      <c r="D24" s="61" t="s">
        <v>17</v>
      </c>
      <c r="E24" s="61" t="s">
        <v>377</v>
      </c>
      <c r="F24" s="61"/>
    </row>
    <row r="25" spans="2:6" x14ac:dyDescent="0.3">
      <c r="B25" s="6"/>
      <c r="C25" s="60" t="s">
        <v>3</v>
      </c>
      <c r="D25" s="61"/>
      <c r="E25" s="61"/>
      <c r="F25" s="61"/>
    </row>
    <row r="26" spans="2:6" x14ac:dyDescent="0.3">
      <c r="B26" s="6"/>
      <c r="C26" s="60"/>
      <c r="D26" s="61" t="s">
        <v>23</v>
      </c>
      <c r="E26" s="61" t="s">
        <v>378</v>
      </c>
      <c r="F26" s="61" t="s">
        <v>379</v>
      </c>
    </row>
    <row r="27" spans="2:6" x14ac:dyDescent="0.3">
      <c r="B27" s="6"/>
      <c r="C27" s="60"/>
      <c r="D27" s="61" t="s">
        <v>24</v>
      </c>
      <c r="E27" s="61" t="s">
        <v>380</v>
      </c>
      <c r="F27" s="61" t="s">
        <v>379</v>
      </c>
    </row>
    <row r="28" spans="2:6" x14ac:dyDescent="0.3">
      <c r="B28" s="6"/>
      <c r="C28" s="60"/>
      <c r="D28" s="61" t="s">
        <v>25</v>
      </c>
      <c r="E28" s="61" t="s">
        <v>381</v>
      </c>
      <c r="F28" s="61" t="s">
        <v>379</v>
      </c>
    </row>
    <row r="29" spans="2:6" x14ac:dyDescent="0.3">
      <c r="B29" s="6"/>
      <c r="C29" s="60"/>
      <c r="D29" s="61" t="s">
        <v>26</v>
      </c>
      <c r="E29" s="61" t="s">
        <v>382</v>
      </c>
      <c r="F29" s="61" t="s">
        <v>379</v>
      </c>
    </row>
    <row r="30" spans="2:6" x14ac:dyDescent="0.3">
      <c r="B30" s="6"/>
      <c r="C30" s="60"/>
      <c r="D30" s="61" t="s">
        <v>27</v>
      </c>
      <c r="E30" s="61" t="s">
        <v>781</v>
      </c>
      <c r="F30" s="61" t="s">
        <v>199</v>
      </c>
    </row>
    <row r="31" spans="2:6" x14ac:dyDescent="0.3">
      <c r="B31" s="6"/>
      <c r="C31" s="60"/>
      <c r="D31" s="61" t="s">
        <v>28</v>
      </c>
      <c r="E31" s="61" t="s">
        <v>383</v>
      </c>
      <c r="F31" s="61" t="s">
        <v>384</v>
      </c>
    </row>
    <row r="32" spans="2:6" x14ac:dyDescent="0.3">
      <c r="B32" s="6"/>
      <c r="C32" s="60"/>
      <c r="D32" s="61" t="s">
        <v>29</v>
      </c>
      <c r="E32" s="61" t="s">
        <v>371</v>
      </c>
      <c r="F32" s="61"/>
    </row>
    <row r="33" spans="2:6" x14ac:dyDescent="0.3">
      <c r="B33" s="6"/>
      <c r="C33" s="60"/>
      <c r="D33" s="61" t="s">
        <v>30</v>
      </c>
      <c r="E33" s="61" t="s">
        <v>371</v>
      </c>
      <c r="F33" s="61"/>
    </row>
    <row r="34" spans="2:6" x14ac:dyDescent="0.3">
      <c r="B34" s="6"/>
      <c r="C34" s="60"/>
      <c r="D34" s="61" t="s">
        <v>31</v>
      </c>
      <c r="E34" s="61" t="s">
        <v>371</v>
      </c>
      <c r="F34" s="61"/>
    </row>
    <row r="35" spans="2:6" x14ac:dyDescent="0.3">
      <c r="B35" s="6"/>
      <c r="C35" s="60"/>
      <c r="D35" s="61" t="s">
        <v>32</v>
      </c>
      <c r="E35" s="61" t="s">
        <v>371</v>
      </c>
      <c r="F35" s="61"/>
    </row>
    <row r="36" spans="2:6" x14ac:dyDescent="0.3">
      <c r="B36" s="6"/>
      <c r="C36" s="60"/>
      <c r="D36" s="61" t="s">
        <v>33</v>
      </c>
      <c r="E36" s="61" t="s">
        <v>371</v>
      </c>
      <c r="F36" s="61"/>
    </row>
    <row r="37" spans="2:6" x14ac:dyDescent="0.3">
      <c r="B37" s="6"/>
      <c r="C37" s="60"/>
      <c r="D37" s="61" t="s">
        <v>34</v>
      </c>
      <c r="E37" s="61" t="s">
        <v>371</v>
      </c>
      <c r="F37" s="61"/>
    </row>
    <row r="38" spans="2:6" x14ac:dyDescent="0.3">
      <c r="B38" s="6"/>
      <c r="C38" s="60"/>
      <c r="D38" s="61" t="s">
        <v>17</v>
      </c>
      <c r="E38" s="61" t="s">
        <v>385</v>
      </c>
      <c r="F38" s="61"/>
    </row>
    <row r="39" spans="2:6" x14ac:dyDescent="0.3">
      <c r="B39" s="6"/>
      <c r="C39" s="60" t="s">
        <v>4</v>
      </c>
      <c r="D39" s="61"/>
      <c r="E39" s="61"/>
      <c r="F39" s="61"/>
    </row>
    <row r="40" spans="2:6" x14ac:dyDescent="0.3">
      <c r="B40" s="6"/>
      <c r="C40" s="60"/>
      <c r="D40" s="61" t="s">
        <v>35</v>
      </c>
      <c r="E40" s="61" t="s">
        <v>386</v>
      </c>
      <c r="F40" s="61" t="s">
        <v>387</v>
      </c>
    </row>
    <row r="41" spans="2:6" x14ac:dyDescent="0.3">
      <c r="B41" s="6"/>
      <c r="C41" s="60"/>
      <c r="D41" s="61" t="s">
        <v>36</v>
      </c>
      <c r="E41" s="61" t="s">
        <v>388</v>
      </c>
      <c r="F41" s="61" t="s">
        <v>387</v>
      </c>
    </row>
    <row r="42" spans="2:6" x14ac:dyDescent="0.3">
      <c r="B42" s="6"/>
      <c r="C42" s="60"/>
      <c r="D42" s="61" t="s">
        <v>37</v>
      </c>
      <c r="E42" s="61" t="s">
        <v>371</v>
      </c>
      <c r="F42" s="61"/>
    </row>
    <row r="43" spans="2:6" x14ac:dyDescent="0.3">
      <c r="B43" s="6"/>
      <c r="C43" s="60"/>
      <c r="D43" s="61" t="s">
        <v>38</v>
      </c>
      <c r="E43" s="61" t="s">
        <v>371</v>
      </c>
      <c r="F43" s="61"/>
    </row>
    <row r="44" spans="2:6" x14ac:dyDescent="0.3">
      <c r="B44" s="6"/>
      <c r="C44" s="60"/>
      <c r="D44" s="61" t="s">
        <v>17</v>
      </c>
      <c r="E44" s="61" t="s">
        <v>385</v>
      </c>
      <c r="F44" s="61"/>
    </row>
    <row r="45" spans="2:6" x14ac:dyDescent="0.3">
      <c r="B45" s="6"/>
      <c r="C45" s="60" t="s">
        <v>5</v>
      </c>
      <c r="D45" s="61"/>
      <c r="E45" s="61"/>
      <c r="F45" s="61"/>
    </row>
    <row r="46" spans="2:6" x14ac:dyDescent="0.3">
      <c r="B46" s="6"/>
      <c r="C46" s="60"/>
      <c r="D46" s="61" t="s">
        <v>39</v>
      </c>
      <c r="E46" s="61" t="s">
        <v>389</v>
      </c>
      <c r="F46" s="61" t="s">
        <v>390</v>
      </c>
    </row>
    <row r="47" spans="2:6" x14ac:dyDescent="0.3">
      <c r="B47" s="6"/>
      <c r="C47" s="60"/>
      <c r="D47" s="61" t="s">
        <v>40</v>
      </c>
      <c r="E47" s="61" t="s">
        <v>391</v>
      </c>
      <c r="F47" s="61" t="s">
        <v>392</v>
      </c>
    </row>
    <row r="48" spans="2:6" x14ac:dyDescent="0.3">
      <c r="B48" s="6"/>
      <c r="C48" s="60"/>
      <c r="D48" s="61" t="s">
        <v>41</v>
      </c>
      <c r="E48" s="61" t="s">
        <v>393</v>
      </c>
      <c r="F48" s="61" t="s">
        <v>369</v>
      </c>
    </row>
    <row r="49" spans="2:6" x14ac:dyDescent="0.3">
      <c r="B49" s="6"/>
      <c r="C49" s="60"/>
      <c r="D49" s="61" t="s">
        <v>42</v>
      </c>
      <c r="E49" s="61" t="s">
        <v>371</v>
      </c>
      <c r="F49" s="61"/>
    </row>
    <row r="50" spans="2:6" x14ac:dyDescent="0.3">
      <c r="B50" s="6"/>
      <c r="C50" s="60"/>
      <c r="D50" s="61" t="s">
        <v>43</v>
      </c>
      <c r="E50" s="61" t="s">
        <v>371</v>
      </c>
      <c r="F50" s="61"/>
    </row>
    <row r="51" spans="2:6" x14ac:dyDescent="0.3">
      <c r="B51" s="6"/>
      <c r="C51" s="60"/>
      <c r="D51" s="61" t="s">
        <v>44</v>
      </c>
      <c r="E51" s="61" t="s">
        <v>371</v>
      </c>
      <c r="F51" s="61"/>
    </row>
    <row r="52" spans="2:6" x14ac:dyDescent="0.3">
      <c r="B52" s="6"/>
      <c r="C52" s="60"/>
      <c r="D52" s="61" t="s">
        <v>17</v>
      </c>
      <c r="E52" s="61" t="s">
        <v>394</v>
      </c>
      <c r="F52" s="61"/>
    </row>
    <row r="53" spans="2:6" x14ac:dyDescent="0.3">
      <c r="C53" s="61"/>
      <c r="D53" s="61"/>
    </row>
    <row r="54" spans="2:6" x14ac:dyDescent="0.3">
      <c r="C54" s="60" t="s">
        <v>6</v>
      </c>
      <c r="D54" s="63" t="s">
        <v>395</v>
      </c>
      <c r="E54" s="61" t="s">
        <v>396</v>
      </c>
    </row>
    <row r="55" spans="2:6" x14ac:dyDescent="0.3">
      <c r="C55" s="60" t="s">
        <v>6</v>
      </c>
      <c r="D55" s="61" t="s">
        <v>46</v>
      </c>
      <c r="E55" s="61" t="s">
        <v>397</v>
      </c>
    </row>
    <row r="57" spans="2:6" x14ac:dyDescent="0.3">
      <c r="B57" s="7" t="s">
        <v>782</v>
      </c>
      <c r="C57" s="61"/>
      <c r="D57" s="61"/>
    </row>
    <row r="58" spans="2:6" x14ac:dyDescent="0.3">
      <c r="B58" s="6"/>
      <c r="C58" s="61" t="s">
        <v>166</v>
      </c>
      <c r="D58" s="61"/>
    </row>
    <row r="59" spans="2:6" x14ac:dyDescent="0.3">
      <c r="B59" s="6"/>
      <c r="C59" s="61"/>
      <c r="D59" s="61" t="s">
        <v>176</v>
      </c>
    </row>
    <row r="60" spans="2:6" x14ac:dyDescent="0.3">
      <c r="B60" s="6"/>
      <c r="C60" s="61"/>
      <c r="D60" s="61" t="s">
        <v>177</v>
      </c>
    </row>
    <row r="61" spans="2:6" x14ac:dyDescent="0.3">
      <c r="B61" s="6"/>
      <c r="C61" s="61"/>
      <c r="D61" s="61" t="s">
        <v>178</v>
      </c>
    </row>
    <row r="62" spans="2:6" x14ac:dyDescent="0.3">
      <c r="B62" s="6"/>
      <c r="C62" s="61"/>
      <c r="D62" s="6" t="s">
        <v>179</v>
      </c>
    </row>
    <row r="63" spans="2:6" x14ac:dyDescent="0.3">
      <c r="B63" s="6"/>
      <c r="C63" s="61"/>
      <c r="D63" s="6" t="s">
        <v>180</v>
      </c>
    </row>
    <row r="64" spans="2:6" x14ac:dyDescent="0.3">
      <c r="B64" s="6"/>
      <c r="C64" s="61"/>
      <c r="D64" s="6" t="s">
        <v>181</v>
      </c>
    </row>
    <row r="65" spans="2:4" x14ac:dyDescent="0.3">
      <c r="B65" s="6"/>
      <c r="C65" s="61"/>
      <c r="D65" s="6" t="s">
        <v>182</v>
      </c>
    </row>
    <row r="66" spans="2:4" x14ac:dyDescent="0.3">
      <c r="B66" s="6"/>
      <c r="C66" s="61"/>
      <c r="D66" s="6" t="s">
        <v>183</v>
      </c>
    </row>
    <row r="67" spans="2:4" x14ac:dyDescent="0.3">
      <c r="B67" s="6"/>
      <c r="C67" s="61" t="s">
        <v>167</v>
      </c>
      <c r="D67" s="61"/>
    </row>
    <row r="68" spans="2:4" x14ac:dyDescent="0.3">
      <c r="B68" s="6"/>
      <c r="C68" s="61"/>
      <c r="D68" s="61" t="s">
        <v>184</v>
      </c>
    </row>
    <row r="69" spans="2:4" x14ac:dyDescent="0.3">
      <c r="B69" s="6"/>
      <c r="C69" s="61"/>
      <c r="D69" s="61" t="s">
        <v>185</v>
      </c>
    </row>
    <row r="70" spans="2:4" x14ac:dyDescent="0.3">
      <c r="B70" s="6"/>
      <c r="C70" s="61"/>
      <c r="D70" s="61" t="s">
        <v>186</v>
      </c>
    </row>
    <row r="71" spans="2:4" x14ac:dyDescent="0.3">
      <c r="B71" s="6"/>
      <c r="C71" s="61"/>
      <c r="D71" s="6" t="s">
        <v>187</v>
      </c>
    </row>
    <row r="72" spans="2:4" x14ac:dyDescent="0.3">
      <c r="B72" s="6"/>
      <c r="C72" s="61" t="s">
        <v>168</v>
      </c>
      <c r="D72" s="61"/>
    </row>
    <row r="73" spans="2:4" x14ac:dyDescent="0.3">
      <c r="B73" s="6"/>
      <c r="C73" s="61"/>
      <c r="D73" s="61" t="s">
        <v>188</v>
      </c>
    </row>
    <row r="74" spans="2:4" x14ac:dyDescent="0.3">
      <c r="B74" s="6"/>
      <c r="C74" s="61"/>
      <c r="D74" s="61" t="s">
        <v>168</v>
      </c>
    </row>
    <row r="75" spans="2:4" x14ac:dyDescent="0.3">
      <c r="B75" s="6"/>
      <c r="C75" s="61"/>
      <c r="D75" s="61" t="s">
        <v>189</v>
      </c>
    </row>
    <row r="76" spans="2:4" x14ac:dyDescent="0.3">
      <c r="B76" s="6"/>
      <c r="C76" s="61" t="s">
        <v>169</v>
      </c>
      <c r="D76" s="61"/>
    </row>
    <row r="77" spans="2:4" x14ac:dyDescent="0.3">
      <c r="B77" s="6"/>
      <c r="C77" s="61"/>
      <c r="D77" s="61" t="s">
        <v>190</v>
      </c>
    </row>
    <row r="78" spans="2:4" x14ac:dyDescent="0.3">
      <c r="B78" s="6"/>
      <c r="C78" s="61"/>
      <c r="D78" s="61" t="s">
        <v>191</v>
      </c>
    </row>
    <row r="79" spans="2:4" x14ac:dyDescent="0.3">
      <c r="B79" s="6"/>
      <c r="C79" s="61"/>
      <c r="D79" s="61" t="s">
        <v>192</v>
      </c>
    </row>
    <row r="80" spans="2:4" x14ac:dyDescent="0.3">
      <c r="B80" s="6"/>
      <c r="C80" s="61"/>
      <c r="D80" s="6" t="s">
        <v>193</v>
      </c>
    </row>
    <row r="81" spans="2:4" x14ac:dyDescent="0.3">
      <c r="B81" s="6"/>
      <c r="C81" s="61"/>
      <c r="D81" s="6" t="s">
        <v>194</v>
      </c>
    </row>
    <row r="82" spans="2:4" x14ac:dyDescent="0.3">
      <c r="B82" s="6"/>
      <c r="C82" s="61"/>
      <c r="D82" s="6" t="s">
        <v>195</v>
      </c>
    </row>
    <row r="83" spans="2:4" x14ac:dyDescent="0.3">
      <c r="B83" s="6"/>
      <c r="C83" s="61"/>
      <c r="D83" s="6" t="s">
        <v>196</v>
      </c>
    </row>
    <row r="84" spans="2:4" x14ac:dyDescent="0.3">
      <c r="B84" s="6"/>
      <c r="C84" s="61"/>
      <c r="D84" s="6" t="s">
        <v>197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64F58-FF35-4F35-8EA0-782313DE2E82}">
  <sheetPr>
    <pageSetUpPr fitToPage="1"/>
  </sheetPr>
  <dimension ref="A2:N175"/>
  <sheetViews>
    <sheetView showGridLines="0" zoomScaleNormal="100" zoomScaleSheetLayoutView="100" workbookViewId="0"/>
  </sheetViews>
  <sheetFormatPr defaultRowHeight="14.4" x14ac:dyDescent="0.3"/>
  <cols>
    <col min="2" max="2" width="20.5546875" customWidth="1"/>
    <col min="3" max="3" width="0.5546875" customWidth="1"/>
    <col min="4" max="4" width="42.44140625" customWidth="1"/>
    <col min="5" max="5" width="0.77734375" customWidth="1"/>
    <col min="6" max="6" width="4.5546875" style="154" customWidth="1"/>
    <col min="7" max="7" width="37.44140625" customWidth="1"/>
    <col min="8" max="8" width="0.5546875" customWidth="1"/>
    <col min="9" max="9" width="5" customWidth="1"/>
    <col min="10" max="10" width="33.77734375" customWidth="1"/>
    <col min="11" max="11" width="1" customWidth="1"/>
    <col min="12" max="12" width="5" customWidth="1"/>
    <col min="13" max="13" width="33.77734375" customWidth="1"/>
  </cols>
  <sheetData>
    <row r="2" spans="2:13" x14ac:dyDescent="0.3">
      <c r="B2" s="65" t="s">
        <v>398</v>
      </c>
      <c r="F2" s="66" t="s">
        <v>399</v>
      </c>
      <c r="J2" s="65" t="s">
        <v>400</v>
      </c>
      <c r="K2" s="65"/>
      <c r="M2" s="65" t="s">
        <v>400</v>
      </c>
    </row>
    <row r="4" spans="2:13" ht="16.2" thickBot="1" x14ac:dyDescent="0.35">
      <c r="B4" s="67" t="s">
        <v>401</v>
      </c>
      <c r="C4" s="68"/>
      <c r="D4" s="67" t="s">
        <v>402</v>
      </c>
      <c r="E4" s="68"/>
      <c r="F4" s="168" t="s">
        <v>403</v>
      </c>
      <c r="G4" s="168"/>
      <c r="H4" s="70"/>
      <c r="I4" s="69" t="s">
        <v>404</v>
      </c>
      <c r="J4" s="67"/>
      <c r="K4" s="67"/>
      <c r="L4" s="69"/>
      <c r="M4" s="67" t="s">
        <v>405</v>
      </c>
    </row>
    <row r="5" spans="2:13" ht="2.1" customHeight="1" x14ac:dyDescent="0.3">
      <c r="B5" s="68"/>
      <c r="C5" s="68"/>
      <c r="D5" s="68"/>
      <c r="E5" s="68"/>
      <c r="F5" s="70"/>
      <c r="G5" s="70"/>
      <c r="H5" s="70"/>
      <c r="I5" s="70"/>
      <c r="J5" s="68"/>
      <c r="K5" s="68"/>
      <c r="L5" s="70"/>
      <c r="M5" s="68"/>
    </row>
    <row r="6" spans="2:13" ht="2.1" customHeight="1" x14ac:dyDescent="0.3">
      <c r="B6" s="68"/>
      <c r="C6" s="68"/>
      <c r="D6" s="68"/>
      <c r="E6" s="68"/>
      <c r="F6" s="70"/>
      <c r="G6" s="70"/>
      <c r="H6" s="70"/>
      <c r="I6" s="70"/>
      <c r="J6" s="68"/>
      <c r="K6" s="68"/>
      <c r="L6" s="70"/>
      <c r="M6" s="68"/>
    </row>
    <row r="7" spans="2:13" ht="21" customHeight="1" x14ac:dyDescent="0.3">
      <c r="B7" s="169" t="s">
        <v>406</v>
      </c>
      <c r="C7" s="68"/>
      <c r="D7" s="71" t="s">
        <v>407</v>
      </c>
      <c r="E7" s="72"/>
      <c r="F7" s="73"/>
      <c r="G7" s="73"/>
      <c r="H7" s="73"/>
      <c r="K7" s="74"/>
      <c r="L7" s="170" t="s">
        <v>408</v>
      </c>
      <c r="M7" s="170"/>
    </row>
    <row r="8" spans="2:13" ht="21" customHeight="1" x14ac:dyDescent="0.3">
      <c r="B8" s="169"/>
      <c r="C8" s="68"/>
      <c r="D8" s="75" t="s">
        <v>409</v>
      </c>
      <c r="E8" s="72"/>
      <c r="F8" s="73"/>
      <c r="G8" s="73"/>
      <c r="H8" s="73"/>
      <c r="K8" s="76"/>
      <c r="L8" s="77" t="s">
        <v>410</v>
      </c>
      <c r="M8" s="76" t="s">
        <v>411</v>
      </c>
    </row>
    <row r="9" spans="2:13" ht="21" customHeight="1" x14ac:dyDescent="0.3">
      <c r="B9" s="169"/>
      <c r="C9" s="68"/>
      <c r="D9" s="75" t="s">
        <v>412</v>
      </c>
      <c r="E9" s="72"/>
      <c r="F9" s="73"/>
      <c r="G9" s="73"/>
      <c r="H9" s="73"/>
      <c r="K9" s="76"/>
      <c r="L9" s="77" t="s">
        <v>410</v>
      </c>
      <c r="M9" s="76" t="s">
        <v>413</v>
      </c>
    </row>
    <row r="10" spans="2:13" ht="21" customHeight="1" x14ac:dyDescent="0.3">
      <c r="B10" s="169"/>
      <c r="C10" s="68"/>
      <c r="D10" s="75" t="s">
        <v>414</v>
      </c>
      <c r="E10" s="72"/>
      <c r="F10" s="73"/>
      <c r="G10" s="73"/>
      <c r="H10" s="73"/>
      <c r="K10" s="76"/>
      <c r="L10" s="77" t="s">
        <v>410</v>
      </c>
      <c r="M10" s="76" t="s">
        <v>415</v>
      </c>
    </row>
    <row r="11" spans="2:13" ht="21" customHeight="1" x14ac:dyDescent="0.3">
      <c r="B11" s="169"/>
      <c r="C11" s="68"/>
      <c r="D11" s="78" t="s">
        <v>416</v>
      </c>
      <c r="E11" s="72"/>
      <c r="F11" s="73"/>
      <c r="G11" s="73"/>
      <c r="H11" s="73"/>
      <c r="I11" s="73"/>
      <c r="J11" s="72"/>
      <c r="K11" s="72"/>
      <c r="L11" s="73"/>
      <c r="M11" s="72"/>
    </row>
    <row r="12" spans="2:13" ht="21" customHeight="1" thickBot="1" x14ac:dyDescent="0.35">
      <c r="B12" s="169"/>
      <c r="C12" s="68"/>
      <c r="D12" s="79" t="s">
        <v>417</v>
      </c>
      <c r="E12" s="72"/>
      <c r="F12" s="73"/>
      <c r="G12" s="73"/>
      <c r="H12" s="73"/>
      <c r="I12" s="73"/>
      <c r="J12" s="72"/>
      <c r="K12" s="72"/>
      <c r="L12" s="73"/>
      <c r="M12" s="72"/>
    </row>
    <row r="13" spans="2:13" ht="21" customHeight="1" x14ac:dyDescent="0.3">
      <c r="B13" s="156" t="s">
        <v>418</v>
      </c>
      <c r="C13" s="68"/>
      <c r="D13" s="75" t="s">
        <v>419</v>
      </c>
      <c r="E13" s="72"/>
      <c r="F13" s="171" t="s">
        <v>420</v>
      </c>
      <c r="G13" s="171"/>
      <c r="H13" s="73"/>
      <c r="I13" s="171"/>
      <c r="J13" s="171"/>
      <c r="K13" s="80"/>
      <c r="L13" s="171" t="s">
        <v>421</v>
      </c>
      <c r="M13" s="171"/>
    </row>
    <row r="14" spans="2:13" ht="21" customHeight="1" x14ac:dyDescent="0.3">
      <c r="B14" s="156"/>
      <c r="C14" s="68"/>
      <c r="D14" s="75"/>
      <c r="E14" s="72"/>
      <c r="F14" s="77" t="s">
        <v>410</v>
      </c>
      <c r="G14" s="76" t="s">
        <v>422</v>
      </c>
      <c r="H14" s="73"/>
      <c r="I14" s="77"/>
      <c r="J14" s="76"/>
      <c r="K14" s="76"/>
      <c r="L14" s="77" t="s">
        <v>410</v>
      </c>
      <c r="M14" s="76" t="s">
        <v>423</v>
      </c>
    </row>
    <row r="15" spans="2:13" ht="27.6" customHeight="1" x14ac:dyDescent="0.3">
      <c r="B15" s="156"/>
      <c r="C15" s="68"/>
      <c r="D15" s="75"/>
      <c r="E15" s="72"/>
      <c r="F15" s="77" t="s">
        <v>410</v>
      </c>
      <c r="G15" s="76" t="s">
        <v>424</v>
      </c>
      <c r="H15" s="73"/>
      <c r="I15" s="77"/>
      <c r="J15" s="76"/>
      <c r="K15" s="76"/>
      <c r="L15" s="77" t="s">
        <v>410</v>
      </c>
      <c r="M15" s="76" t="s">
        <v>425</v>
      </c>
    </row>
    <row r="16" spans="2:13" ht="27.6" customHeight="1" x14ac:dyDescent="0.3">
      <c r="B16" s="156"/>
      <c r="C16" s="68"/>
      <c r="D16" s="75"/>
      <c r="E16" s="72"/>
      <c r="F16" s="77" t="s">
        <v>410</v>
      </c>
      <c r="G16" s="76" t="s">
        <v>426</v>
      </c>
      <c r="H16" s="73"/>
      <c r="I16" s="77"/>
      <c r="J16" s="76"/>
      <c r="K16" s="76"/>
      <c r="L16" s="77" t="s">
        <v>410</v>
      </c>
      <c r="M16" s="76" t="s">
        <v>427</v>
      </c>
    </row>
    <row r="17" spans="2:13" ht="21" customHeight="1" x14ac:dyDescent="0.3">
      <c r="B17" s="156"/>
      <c r="C17" s="68"/>
      <c r="D17" s="75"/>
      <c r="E17" s="72"/>
      <c r="F17" s="77" t="s">
        <v>410</v>
      </c>
      <c r="G17" s="76" t="s">
        <v>428</v>
      </c>
      <c r="H17" s="73"/>
      <c r="I17" s="77"/>
      <c r="J17" s="76"/>
      <c r="K17" s="76"/>
      <c r="L17" s="77" t="s">
        <v>410</v>
      </c>
      <c r="M17" s="76" t="s">
        <v>429</v>
      </c>
    </row>
    <row r="18" spans="2:13" ht="30.6" customHeight="1" x14ac:dyDescent="0.3">
      <c r="B18" s="156"/>
      <c r="C18" s="68"/>
      <c r="D18" s="75"/>
      <c r="E18" s="72"/>
      <c r="F18" s="77" t="s">
        <v>410</v>
      </c>
      <c r="G18" s="76" t="s">
        <v>430</v>
      </c>
      <c r="H18" s="73"/>
      <c r="I18" s="77"/>
      <c r="J18" s="76"/>
      <c r="K18" s="76"/>
      <c r="L18" s="77" t="s">
        <v>410</v>
      </c>
      <c r="M18" s="76" t="s">
        <v>431</v>
      </c>
    </row>
    <row r="19" spans="2:13" ht="21" customHeight="1" x14ac:dyDescent="0.3">
      <c r="B19" s="156"/>
      <c r="C19" s="68"/>
      <c r="D19" s="75"/>
      <c r="E19" s="72"/>
      <c r="F19" s="77"/>
      <c r="G19" s="76"/>
      <c r="H19" s="73"/>
      <c r="I19" s="77"/>
      <c r="J19" s="76"/>
      <c r="K19" s="76"/>
      <c r="L19" s="77" t="s">
        <v>410</v>
      </c>
      <c r="M19" s="76" t="s">
        <v>432</v>
      </c>
    </row>
    <row r="20" spans="2:13" ht="21" customHeight="1" thickBot="1" x14ac:dyDescent="0.35">
      <c r="B20" s="157"/>
      <c r="C20" s="81"/>
      <c r="D20" s="82"/>
      <c r="E20" s="83"/>
      <c r="F20" s="84"/>
      <c r="G20" s="85"/>
      <c r="H20" s="86"/>
      <c r="I20" s="84"/>
      <c r="J20" s="85"/>
      <c r="K20" s="85"/>
      <c r="L20" s="84" t="s">
        <v>410</v>
      </c>
      <c r="M20" s="85" t="s">
        <v>433</v>
      </c>
    </row>
    <row r="21" spans="2:13" ht="27" customHeight="1" x14ac:dyDescent="0.3">
      <c r="B21" s="172" t="s">
        <v>434</v>
      </c>
      <c r="C21" s="68"/>
      <c r="D21" s="87" t="s">
        <v>435</v>
      </c>
      <c r="E21" s="72"/>
      <c r="F21" s="171" t="s">
        <v>436</v>
      </c>
      <c r="G21" s="171"/>
      <c r="H21" s="73"/>
      <c r="I21" s="77"/>
      <c r="J21" s="76"/>
      <c r="K21" s="76"/>
      <c r="L21" s="171" t="s">
        <v>437</v>
      </c>
      <c r="M21" s="171"/>
    </row>
    <row r="22" spans="2:13" ht="21" customHeight="1" x14ac:dyDescent="0.3">
      <c r="B22" s="169"/>
      <c r="C22" s="68"/>
      <c r="D22" s="88">
        <v>0</v>
      </c>
      <c r="E22" s="72"/>
      <c r="F22" s="77" t="s">
        <v>410</v>
      </c>
      <c r="G22" s="76" t="s">
        <v>422</v>
      </c>
      <c r="H22" s="73"/>
      <c r="I22" s="77"/>
      <c r="J22" s="76"/>
      <c r="K22" s="76"/>
      <c r="L22" s="77" t="s">
        <v>410</v>
      </c>
      <c r="M22" s="76" t="s">
        <v>438</v>
      </c>
    </row>
    <row r="23" spans="2:13" ht="27.6" customHeight="1" x14ac:dyDescent="0.3">
      <c r="B23" s="169"/>
      <c r="C23" s="68"/>
      <c r="D23" s="89" t="s">
        <v>439</v>
      </c>
      <c r="E23" s="72"/>
      <c r="F23" s="77" t="s">
        <v>410</v>
      </c>
      <c r="G23" s="76" t="s">
        <v>424</v>
      </c>
      <c r="H23" s="73"/>
      <c r="I23" s="77"/>
      <c r="J23" s="76"/>
      <c r="K23" s="76"/>
      <c r="L23" s="77" t="s">
        <v>410</v>
      </c>
      <c r="M23" s="76" t="s">
        <v>440</v>
      </c>
    </row>
    <row r="24" spans="2:13" ht="21" customHeight="1" x14ac:dyDescent="0.3">
      <c r="B24" s="169"/>
      <c r="C24" s="68"/>
      <c r="D24" s="90" t="s">
        <v>441</v>
      </c>
      <c r="E24" s="72"/>
      <c r="F24" s="77" t="s">
        <v>410</v>
      </c>
      <c r="G24" s="76" t="s">
        <v>442</v>
      </c>
      <c r="H24" s="73"/>
      <c r="I24" s="77"/>
      <c r="J24" s="76"/>
      <c r="K24" s="76"/>
      <c r="L24" s="77" t="s">
        <v>410</v>
      </c>
      <c r="M24" s="76" t="s">
        <v>443</v>
      </c>
    </row>
    <row r="25" spans="2:13" ht="21" customHeight="1" x14ac:dyDescent="0.3">
      <c r="B25" s="169"/>
      <c r="C25" s="68"/>
      <c r="D25" s="89" t="s">
        <v>444</v>
      </c>
      <c r="E25" s="72"/>
      <c r="F25" s="77" t="s">
        <v>410</v>
      </c>
      <c r="G25" s="76" t="s">
        <v>428</v>
      </c>
      <c r="H25" s="73"/>
      <c r="I25" s="77"/>
      <c r="J25" s="76"/>
      <c r="K25" s="76"/>
      <c r="L25" s="77"/>
      <c r="M25" s="76"/>
    </row>
    <row r="26" spans="2:13" ht="21" customHeight="1" thickBot="1" x14ac:dyDescent="0.35">
      <c r="B26" s="169"/>
      <c r="C26" s="68"/>
      <c r="D26" s="164" t="s">
        <v>445</v>
      </c>
      <c r="E26" s="72"/>
      <c r="F26" s="77" t="s">
        <v>410</v>
      </c>
      <c r="G26" s="76" t="s">
        <v>430</v>
      </c>
      <c r="H26" s="73"/>
      <c r="I26" s="77"/>
      <c r="J26" s="76"/>
      <c r="K26" s="76"/>
      <c r="L26" s="77"/>
      <c r="M26" s="76"/>
    </row>
    <row r="27" spans="2:13" ht="21.6" customHeight="1" thickBot="1" x14ac:dyDescent="0.35">
      <c r="B27" s="173" t="s">
        <v>446</v>
      </c>
      <c r="C27" s="92"/>
      <c r="D27" s="75" t="s">
        <v>447</v>
      </c>
      <c r="E27" s="75"/>
      <c r="F27" s="171" t="s">
        <v>448</v>
      </c>
      <c r="G27" s="171"/>
      <c r="H27" s="74"/>
      <c r="I27" s="171"/>
      <c r="J27" s="171"/>
      <c r="K27" s="80"/>
      <c r="L27" s="171"/>
      <c r="M27" s="171"/>
    </row>
    <row r="28" spans="2:13" ht="23.55" customHeight="1" thickBot="1" x14ac:dyDescent="0.35">
      <c r="B28" s="174"/>
      <c r="C28" s="92"/>
      <c r="D28" s="75" t="s">
        <v>449</v>
      </c>
      <c r="E28" s="75"/>
      <c r="F28" s="77" t="s">
        <v>410</v>
      </c>
      <c r="G28" s="76" t="s">
        <v>450</v>
      </c>
      <c r="H28" s="76"/>
      <c r="I28" s="75"/>
      <c r="J28" s="75"/>
      <c r="K28" s="75"/>
      <c r="L28" s="75"/>
      <c r="M28" s="75"/>
    </row>
    <row r="29" spans="2:13" ht="33.6" customHeight="1" thickBot="1" x14ac:dyDescent="0.35">
      <c r="B29" s="174"/>
      <c r="C29" s="92"/>
      <c r="D29" s="75" t="s">
        <v>451</v>
      </c>
      <c r="E29" s="75"/>
      <c r="F29" s="77" t="s">
        <v>410</v>
      </c>
      <c r="G29" s="76" t="s">
        <v>452</v>
      </c>
      <c r="H29" s="76"/>
      <c r="I29" s="75"/>
      <c r="J29" s="75"/>
      <c r="K29" s="75"/>
      <c r="L29" s="75"/>
      <c r="M29" s="75"/>
    </row>
    <row r="30" spans="2:13" ht="21.6" customHeight="1" thickBot="1" x14ac:dyDescent="0.35">
      <c r="B30" s="174"/>
      <c r="C30" s="92"/>
      <c r="D30" s="75" t="s">
        <v>453</v>
      </c>
      <c r="E30" s="75"/>
      <c r="F30" s="77" t="s">
        <v>410</v>
      </c>
      <c r="G30" s="76" t="s">
        <v>454</v>
      </c>
      <c r="H30" s="76"/>
      <c r="I30" s="75"/>
      <c r="J30" s="75"/>
      <c r="K30" s="75"/>
      <c r="L30" s="75"/>
      <c r="M30" s="75"/>
    </row>
    <row r="31" spans="2:13" ht="21.6" customHeight="1" thickBot="1" x14ac:dyDescent="0.35">
      <c r="B31" s="174"/>
      <c r="C31" s="92"/>
      <c r="D31" s="75" t="s">
        <v>455</v>
      </c>
      <c r="E31" s="75"/>
      <c r="F31" s="77" t="s">
        <v>410</v>
      </c>
      <c r="G31" s="76" t="s">
        <v>456</v>
      </c>
      <c r="H31" s="76"/>
      <c r="I31" s="75"/>
      <c r="J31" s="93"/>
      <c r="K31" s="93"/>
      <c r="L31" s="75"/>
      <c r="M31" s="93"/>
    </row>
    <row r="32" spans="2:13" ht="21.6" customHeight="1" thickBot="1" x14ac:dyDescent="0.35">
      <c r="B32" s="174"/>
      <c r="C32" s="92"/>
      <c r="D32" s="75" t="s">
        <v>457</v>
      </c>
      <c r="E32" s="75"/>
      <c r="F32" s="77" t="s">
        <v>410</v>
      </c>
      <c r="G32" s="76" t="s">
        <v>458</v>
      </c>
      <c r="H32" s="76"/>
      <c r="I32" s="76"/>
      <c r="J32" s="93"/>
      <c r="K32" s="93"/>
      <c r="L32" s="76"/>
      <c r="M32" s="93"/>
    </row>
    <row r="33" spans="2:13" ht="21.6" customHeight="1" thickBot="1" x14ac:dyDescent="0.35">
      <c r="B33" s="175"/>
      <c r="C33" s="92"/>
      <c r="D33" s="79"/>
      <c r="E33" s="75"/>
      <c r="F33" s="94" t="s">
        <v>410</v>
      </c>
      <c r="G33" s="95" t="s">
        <v>459</v>
      </c>
      <c r="H33" s="76"/>
      <c r="I33" s="95"/>
      <c r="J33" s="96"/>
      <c r="K33" s="96"/>
      <c r="L33" s="95"/>
      <c r="M33" s="96"/>
    </row>
    <row r="34" spans="2:13" ht="21.6" customHeight="1" thickBot="1" x14ac:dyDescent="0.35">
      <c r="B34" s="176" t="s">
        <v>460</v>
      </c>
      <c r="C34" s="97"/>
      <c r="D34" s="98" t="s">
        <v>461</v>
      </c>
      <c r="E34" s="99"/>
      <c r="F34" s="171" t="s">
        <v>462</v>
      </c>
      <c r="G34" s="171"/>
      <c r="H34" s="74"/>
      <c r="I34" s="171"/>
      <c r="J34" s="171"/>
      <c r="K34" s="80"/>
      <c r="L34" s="171"/>
      <c r="M34" s="171"/>
    </row>
    <row r="35" spans="2:13" ht="21.6" customHeight="1" thickBot="1" x14ac:dyDescent="0.35">
      <c r="B35" s="176"/>
      <c r="C35" s="97"/>
      <c r="D35" s="75" t="s">
        <v>463</v>
      </c>
      <c r="E35" s="98"/>
      <c r="F35" s="77" t="s">
        <v>410</v>
      </c>
      <c r="G35" s="76" t="s">
        <v>450</v>
      </c>
      <c r="H35" s="76"/>
      <c r="I35" s="75"/>
      <c r="J35" s="75"/>
      <c r="K35" s="75"/>
      <c r="L35" s="75"/>
      <c r="M35" s="75"/>
    </row>
    <row r="36" spans="2:13" ht="21.6" customHeight="1" thickBot="1" x14ac:dyDescent="0.35">
      <c r="B36" s="176"/>
      <c r="C36" s="97"/>
      <c r="D36" s="75" t="s">
        <v>464</v>
      </c>
      <c r="E36" s="98"/>
      <c r="F36" s="77" t="s">
        <v>410</v>
      </c>
      <c r="G36" s="76" t="s">
        <v>465</v>
      </c>
      <c r="H36" s="76"/>
      <c r="I36" s="75"/>
      <c r="J36" s="75"/>
      <c r="K36" s="75"/>
      <c r="L36" s="75"/>
      <c r="M36" s="75"/>
    </row>
    <row r="37" spans="2:13" ht="21.6" customHeight="1" thickBot="1" x14ac:dyDescent="0.35">
      <c r="B37" s="176"/>
      <c r="C37" s="97"/>
      <c r="D37" s="98"/>
      <c r="E37" s="98"/>
      <c r="F37" s="77" t="s">
        <v>410</v>
      </c>
      <c r="G37" s="76" t="s">
        <v>466</v>
      </c>
      <c r="H37" s="76"/>
      <c r="I37" s="75"/>
      <c r="J37" s="75"/>
      <c r="K37" s="75"/>
      <c r="L37" s="75"/>
      <c r="M37" s="75"/>
    </row>
    <row r="38" spans="2:13" ht="21.6" customHeight="1" thickBot="1" x14ac:dyDescent="0.35">
      <c r="B38" s="176"/>
      <c r="C38" s="97"/>
      <c r="D38" s="99"/>
      <c r="E38" s="99"/>
      <c r="F38" s="77" t="s">
        <v>410</v>
      </c>
      <c r="G38" s="76" t="s">
        <v>456</v>
      </c>
      <c r="H38" s="76"/>
      <c r="I38" s="75"/>
      <c r="J38" s="93"/>
      <c r="K38" s="93"/>
      <c r="L38" s="75"/>
      <c r="M38" s="93"/>
    </row>
    <row r="39" spans="2:13" ht="21.6" customHeight="1" thickBot="1" x14ac:dyDescent="0.35">
      <c r="B39" s="176"/>
      <c r="C39" s="97"/>
      <c r="D39" s="99"/>
      <c r="E39" s="99"/>
      <c r="F39" s="77" t="s">
        <v>410</v>
      </c>
      <c r="G39" s="76" t="s">
        <v>458</v>
      </c>
      <c r="H39" s="76"/>
      <c r="I39" s="76"/>
      <c r="J39" s="99"/>
      <c r="K39" s="99"/>
      <c r="L39" s="76"/>
      <c r="M39" s="99"/>
    </row>
    <row r="40" spans="2:13" ht="21.6" customHeight="1" thickBot="1" x14ac:dyDescent="0.35">
      <c r="B40" s="176"/>
      <c r="C40" s="97"/>
      <c r="D40" s="100"/>
      <c r="E40" s="99"/>
      <c r="F40" s="94" t="s">
        <v>410</v>
      </c>
      <c r="G40" s="95" t="s">
        <v>459</v>
      </c>
      <c r="H40" s="76"/>
      <c r="I40" s="95"/>
      <c r="J40" s="100"/>
      <c r="K40" s="100"/>
      <c r="L40" s="95"/>
      <c r="M40" s="100"/>
    </row>
    <row r="41" spans="2:13" ht="21.6" customHeight="1" thickBot="1" x14ac:dyDescent="0.35">
      <c r="B41" s="177" t="s">
        <v>467</v>
      </c>
      <c r="C41" s="97"/>
      <c r="D41" s="101" t="s">
        <v>468</v>
      </c>
      <c r="E41" s="98"/>
      <c r="F41" s="171" t="s">
        <v>469</v>
      </c>
      <c r="G41" s="171"/>
      <c r="H41" s="74"/>
      <c r="I41" s="171" t="s">
        <v>470</v>
      </c>
      <c r="J41" s="171"/>
      <c r="K41" s="80"/>
      <c r="L41" s="171"/>
      <c r="M41" s="171"/>
    </row>
    <row r="42" spans="2:13" ht="29.55" customHeight="1" thickBot="1" x14ac:dyDescent="0.35">
      <c r="B42" s="176"/>
      <c r="C42" s="97"/>
      <c r="D42" s="75" t="s">
        <v>471</v>
      </c>
      <c r="E42" s="98"/>
      <c r="F42" s="77" t="s">
        <v>410</v>
      </c>
      <c r="G42" s="76" t="s">
        <v>450</v>
      </c>
      <c r="H42" s="76"/>
      <c r="I42" s="75" t="s">
        <v>472</v>
      </c>
      <c r="J42" s="75" t="s">
        <v>473</v>
      </c>
      <c r="K42" s="75"/>
      <c r="L42" s="75"/>
      <c r="M42" s="75"/>
    </row>
    <row r="43" spans="2:13" ht="29.55" customHeight="1" thickBot="1" x14ac:dyDescent="0.35">
      <c r="B43" s="176"/>
      <c r="C43" s="97"/>
      <c r="D43" s="75" t="s">
        <v>474</v>
      </c>
      <c r="E43" s="98"/>
      <c r="F43" s="77" t="s">
        <v>410</v>
      </c>
      <c r="G43" s="76" t="s">
        <v>465</v>
      </c>
      <c r="H43" s="76"/>
      <c r="I43" s="75" t="s">
        <v>472</v>
      </c>
      <c r="J43" s="75" t="s">
        <v>475</v>
      </c>
      <c r="K43" s="75"/>
      <c r="L43" s="75"/>
      <c r="M43" s="75"/>
    </row>
    <row r="44" spans="2:13" ht="21.6" customHeight="1" thickBot="1" x14ac:dyDescent="0.35">
      <c r="B44" s="176"/>
      <c r="C44" s="97"/>
      <c r="D44" s="102" t="s">
        <v>476</v>
      </c>
      <c r="E44" s="98"/>
      <c r="F44" s="77" t="s">
        <v>410</v>
      </c>
      <c r="G44" s="76" t="s">
        <v>477</v>
      </c>
      <c r="H44" s="76"/>
      <c r="I44" s="75" t="s">
        <v>472</v>
      </c>
      <c r="J44" s="75" t="s">
        <v>478</v>
      </c>
      <c r="K44" s="75"/>
      <c r="L44" s="75"/>
      <c r="M44" s="75"/>
    </row>
    <row r="45" spans="2:13" ht="21.6" customHeight="1" thickBot="1" x14ac:dyDescent="0.35">
      <c r="B45" s="176"/>
      <c r="C45" s="97"/>
      <c r="D45" s="103" t="s">
        <v>479</v>
      </c>
      <c r="E45" s="98"/>
      <c r="F45" s="77" t="s">
        <v>410</v>
      </c>
      <c r="G45" s="76" t="s">
        <v>456</v>
      </c>
      <c r="H45" s="76"/>
      <c r="I45" s="75" t="s">
        <v>472</v>
      </c>
      <c r="J45" s="93" t="s">
        <v>480</v>
      </c>
      <c r="K45" s="93"/>
      <c r="L45" s="75"/>
      <c r="M45" s="93"/>
    </row>
    <row r="46" spans="2:13" ht="21.6" customHeight="1" thickBot="1" x14ac:dyDescent="0.35">
      <c r="B46" s="176"/>
      <c r="C46" s="97"/>
      <c r="D46" s="103" t="s">
        <v>481</v>
      </c>
      <c r="E46" s="98"/>
      <c r="F46" s="77" t="s">
        <v>410</v>
      </c>
      <c r="G46" s="76" t="s">
        <v>458</v>
      </c>
      <c r="H46" s="76"/>
      <c r="I46" s="76"/>
      <c r="J46" s="99"/>
      <c r="K46" s="99"/>
      <c r="L46" s="76"/>
      <c r="M46" s="99"/>
    </row>
    <row r="47" spans="2:13" ht="21.6" customHeight="1" thickBot="1" x14ac:dyDescent="0.35">
      <c r="B47" s="176"/>
      <c r="C47" s="97"/>
      <c r="D47" s="103" t="s">
        <v>482</v>
      </c>
      <c r="E47" s="98"/>
      <c r="F47" s="77" t="s">
        <v>410</v>
      </c>
      <c r="G47" s="76" t="s">
        <v>459</v>
      </c>
      <c r="H47" s="76"/>
      <c r="I47" s="76"/>
      <c r="J47" s="99"/>
      <c r="K47" s="99"/>
      <c r="L47" s="76"/>
      <c r="M47" s="99"/>
    </row>
    <row r="48" spans="2:13" ht="21.6" customHeight="1" thickBot="1" x14ac:dyDescent="0.35">
      <c r="B48" s="178"/>
      <c r="C48" s="104"/>
      <c r="D48" s="79" t="s">
        <v>483</v>
      </c>
      <c r="E48" s="105"/>
      <c r="F48" s="79"/>
      <c r="G48" s="79"/>
      <c r="H48" s="95"/>
      <c r="I48" s="95"/>
      <c r="J48" s="100"/>
      <c r="K48" s="100"/>
      <c r="L48" s="95"/>
      <c r="M48" s="100"/>
    </row>
    <row r="49" spans="2:14" ht="27.6" customHeight="1" thickBot="1" x14ac:dyDescent="0.35">
      <c r="B49" s="179" t="s">
        <v>484</v>
      </c>
      <c r="C49" s="97"/>
      <c r="D49" s="99" t="s">
        <v>485</v>
      </c>
      <c r="E49" s="98"/>
      <c r="F49" s="170" t="s">
        <v>486</v>
      </c>
      <c r="G49" s="170"/>
      <c r="H49" s="74"/>
      <c r="I49" s="171" t="s">
        <v>487</v>
      </c>
      <c r="J49" s="171"/>
      <c r="K49" s="74"/>
      <c r="L49" s="170" t="s">
        <v>488</v>
      </c>
      <c r="M49" s="170"/>
      <c r="N49" s="106"/>
    </row>
    <row r="50" spans="2:14" ht="27.6" customHeight="1" thickBot="1" x14ac:dyDescent="0.35">
      <c r="B50" s="174"/>
      <c r="C50" s="97"/>
      <c r="D50" s="103" t="s">
        <v>489</v>
      </c>
      <c r="E50" s="98"/>
      <c r="F50" s="77" t="s">
        <v>410</v>
      </c>
      <c r="G50" s="76" t="s">
        <v>450</v>
      </c>
      <c r="H50" s="76"/>
      <c r="I50" s="75" t="s">
        <v>472</v>
      </c>
      <c r="J50" s="107" t="s">
        <v>490</v>
      </c>
      <c r="K50" s="108"/>
      <c r="L50" s="77" t="s">
        <v>410</v>
      </c>
      <c r="M50" s="108" t="s">
        <v>491</v>
      </c>
    </row>
    <row r="51" spans="2:14" ht="27.6" customHeight="1" thickBot="1" x14ac:dyDescent="0.35">
      <c r="B51" s="174"/>
      <c r="C51" s="97"/>
      <c r="D51" s="103" t="s">
        <v>492</v>
      </c>
      <c r="E51" s="98"/>
      <c r="F51" s="77" t="s">
        <v>410</v>
      </c>
      <c r="G51" s="76" t="s">
        <v>493</v>
      </c>
      <c r="H51" s="76"/>
      <c r="I51" s="75" t="s">
        <v>472</v>
      </c>
      <c r="J51" s="87" t="s">
        <v>494</v>
      </c>
      <c r="K51" s="108"/>
      <c r="L51" s="77" t="s">
        <v>410</v>
      </c>
      <c r="M51" s="108" t="s">
        <v>495</v>
      </c>
    </row>
    <row r="52" spans="2:14" ht="27.6" customHeight="1" thickBot="1" x14ac:dyDescent="0.35">
      <c r="B52" s="174"/>
      <c r="C52" s="97"/>
      <c r="D52" s="109"/>
      <c r="E52" s="99"/>
      <c r="F52" s="77" t="s">
        <v>410</v>
      </c>
      <c r="G52" s="76" t="s">
        <v>454</v>
      </c>
      <c r="H52" s="76"/>
      <c r="I52" s="75"/>
      <c r="J52" s="75"/>
      <c r="K52" s="108"/>
      <c r="L52" s="77" t="s">
        <v>410</v>
      </c>
      <c r="M52" s="108" t="s">
        <v>496</v>
      </c>
    </row>
    <row r="53" spans="2:14" ht="27.6" customHeight="1" thickBot="1" x14ac:dyDescent="0.35">
      <c r="B53" s="174"/>
      <c r="C53" s="97"/>
      <c r="D53" s="110"/>
      <c r="E53" s="99"/>
      <c r="F53" s="77" t="s">
        <v>410</v>
      </c>
      <c r="G53" s="76" t="s">
        <v>456</v>
      </c>
      <c r="H53" s="76"/>
      <c r="I53" s="75"/>
      <c r="J53" s="93"/>
      <c r="K53" s="108"/>
      <c r="L53" s="77" t="s">
        <v>410</v>
      </c>
      <c r="M53" s="108" t="s">
        <v>497</v>
      </c>
    </row>
    <row r="54" spans="2:14" ht="27.6" customHeight="1" thickBot="1" x14ac:dyDescent="0.35">
      <c r="B54" s="174"/>
      <c r="C54" s="97"/>
      <c r="D54" s="110"/>
      <c r="E54" s="99"/>
      <c r="F54" s="77" t="s">
        <v>410</v>
      </c>
      <c r="G54" s="76" t="s">
        <v>458</v>
      </c>
      <c r="H54" s="76"/>
      <c r="I54" s="77"/>
      <c r="J54" s="108"/>
      <c r="K54" s="108"/>
      <c r="L54" s="77" t="s">
        <v>410</v>
      </c>
      <c r="M54" s="108" t="s">
        <v>498</v>
      </c>
    </row>
    <row r="55" spans="2:14" ht="27.6" customHeight="1" thickBot="1" x14ac:dyDescent="0.35">
      <c r="B55" s="174"/>
      <c r="C55" s="97"/>
      <c r="D55" s="111"/>
      <c r="E55" s="99"/>
      <c r="F55" s="94" t="s">
        <v>410</v>
      </c>
      <c r="G55" s="95" t="s">
        <v>459</v>
      </c>
      <c r="H55" s="76"/>
      <c r="I55" s="95"/>
      <c r="J55" s="100"/>
      <c r="K55" s="100"/>
      <c r="L55" s="95"/>
      <c r="M55" s="100"/>
    </row>
    <row r="56" spans="2:14" ht="27.6" customHeight="1" thickBot="1" x14ac:dyDescent="0.35">
      <c r="B56" s="176" t="s">
        <v>499</v>
      </c>
      <c r="C56" s="97"/>
      <c r="D56" s="101" t="s">
        <v>500</v>
      </c>
      <c r="E56" s="98"/>
      <c r="F56" s="171" t="s">
        <v>501</v>
      </c>
      <c r="G56" s="171"/>
      <c r="H56" s="74"/>
      <c r="I56" s="171" t="s">
        <v>502</v>
      </c>
      <c r="J56" s="171"/>
      <c r="K56" s="112"/>
      <c r="L56" s="113"/>
      <c r="M56" s="112"/>
    </row>
    <row r="57" spans="2:14" ht="27.6" customHeight="1" thickBot="1" x14ac:dyDescent="0.35">
      <c r="B57" s="176"/>
      <c r="C57" s="97"/>
      <c r="D57" s="110"/>
      <c r="E57" s="98"/>
      <c r="F57" s="77" t="s">
        <v>410</v>
      </c>
      <c r="G57" s="76" t="s">
        <v>450</v>
      </c>
      <c r="H57" s="76"/>
      <c r="I57" s="75" t="s">
        <v>472</v>
      </c>
      <c r="J57" s="107" t="s">
        <v>490</v>
      </c>
      <c r="K57" s="99"/>
      <c r="L57" s="76"/>
      <c r="M57" s="99"/>
    </row>
    <row r="58" spans="2:14" ht="27.6" customHeight="1" thickBot="1" x14ac:dyDescent="0.35">
      <c r="B58" s="176"/>
      <c r="C58" s="97"/>
      <c r="D58" s="110"/>
      <c r="E58" s="98"/>
      <c r="F58" s="77" t="s">
        <v>410</v>
      </c>
      <c r="G58" s="76" t="s">
        <v>493</v>
      </c>
      <c r="H58" s="76"/>
      <c r="I58" s="75" t="s">
        <v>472</v>
      </c>
      <c r="J58" s="87" t="s">
        <v>494</v>
      </c>
      <c r="K58" s="99"/>
      <c r="L58" s="76"/>
      <c r="M58" s="99"/>
    </row>
    <row r="59" spans="2:14" ht="27.6" customHeight="1" thickBot="1" x14ac:dyDescent="0.35">
      <c r="B59" s="176"/>
      <c r="C59" s="97"/>
      <c r="D59" s="98"/>
      <c r="E59" s="98"/>
      <c r="F59" s="77" t="s">
        <v>410</v>
      </c>
      <c r="G59" s="76" t="s">
        <v>503</v>
      </c>
      <c r="H59" s="76"/>
      <c r="I59" s="75"/>
      <c r="J59" s="75"/>
      <c r="K59" s="99"/>
      <c r="L59" s="76"/>
      <c r="M59" s="99"/>
    </row>
    <row r="60" spans="2:14" ht="27.6" customHeight="1" thickBot="1" x14ac:dyDescent="0.35">
      <c r="B60" s="176"/>
      <c r="C60" s="97"/>
      <c r="D60" s="98"/>
      <c r="E60" s="98"/>
      <c r="F60" s="77" t="s">
        <v>410</v>
      </c>
      <c r="G60" s="76" t="s">
        <v>456</v>
      </c>
      <c r="H60" s="76"/>
      <c r="I60" s="75"/>
      <c r="J60" s="93"/>
      <c r="K60" s="99"/>
      <c r="L60" s="76"/>
      <c r="M60" s="99"/>
    </row>
    <row r="61" spans="2:14" ht="27.6" customHeight="1" thickBot="1" x14ac:dyDescent="0.35">
      <c r="B61" s="176"/>
      <c r="C61" s="97"/>
      <c r="D61" s="98"/>
      <c r="E61" s="98"/>
      <c r="F61" s="77" t="s">
        <v>410</v>
      </c>
      <c r="G61" s="76" t="s">
        <v>458</v>
      </c>
      <c r="H61" s="76"/>
      <c r="I61" s="76"/>
      <c r="J61" s="99"/>
      <c r="K61" s="99"/>
      <c r="L61" s="76"/>
      <c r="M61" s="99"/>
    </row>
    <row r="62" spans="2:14" ht="27.6" customHeight="1" thickBot="1" x14ac:dyDescent="0.35">
      <c r="B62" s="176"/>
      <c r="C62" s="97"/>
      <c r="D62" s="105"/>
      <c r="E62" s="98"/>
      <c r="F62" s="94" t="s">
        <v>410</v>
      </c>
      <c r="G62" s="95" t="s">
        <v>459</v>
      </c>
      <c r="H62" s="76"/>
      <c r="I62" s="95"/>
      <c r="J62" s="100"/>
      <c r="K62" s="100"/>
      <c r="L62" s="95"/>
      <c r="M62" s="100"/>
    </row>
    <row r="63" spans="2:14" ht="27.6" customHeight="1" thickBot="1" x14ac:dyDescent="0.35">
      <c r="B63" s="176" t="s">
        <v>504</v>
      </c>
      <c r="C63" s="97"/>
      <c r="D63" s="101" t="s">
        <v>505</v>
      </c>
      <c r="E63" s="98"/>
      <c r="F63" s="171" t="s">
        <v>506</v>
      </c>
      <c r="G63" s="171"/>
      <c r="H63" s="74"/>
      <c r="I63" s="171" t="s">
        <v>507</v>
      </c>
      <c r="J63" s="171"/>
      <c r="K63" s="80"/>
      <c r="L63" s="171" t="s">
        <v>508</v>
      </c>
      <c r="M63" s="171"/>
    </row>
    <row r="64" spans="2:14" ht="27.6" customHeight="1" thickBot="1" x14ac:dyDescent="0.35">
      <c r="B64" s="176"/>
      <c r="C64" s="97"/>
      <c r="D64" s="110"/>
      <c r="E64" s="98"/>
      <c r="F64" s="77" t="s">
        <v>410</v>
      </c>
      <c r="G64" s="76" t="s">
        <v>450</v>
      </c>
      <c r="H64" s="76"/>
      <c r="I64" s="75" t="s">
        <v>472</v>
      </c>
      <c r="J64" s="107" t="s">
        <v>490</v>
      </c>
      <c r="K64" s="108"/>
      <c r="L64" s="77" t="s">
        <v>410</v>
      </c>
      <c r="M64" s="108" t="s">
        <v>491</v>
      </c>
    </row>
    <row r="65" spans="1:14" ht="27.6" customHeight="1" thickBot="1" x14ac:dyDescent="0.35">
      <c r="B65" s="176"/>
      <c r="C65" s="97"/>
      <c r="D65" s="110"/>
      <c r="E65" s="98"/>
      <c r="F65" s="77" t="s">
        <v>410</v>
      </c>
      <c r="G65" s="76" t="s">
        <v>493</v>
      </c>
      <c r="H65" s="76"/>
      <c r="I65" s="75" t="s">
        <v>472</v>
      </c>
      <c r="J65" s="87" t="s">
        <v>494</v>
      </c>
      <c r="K65" s="108"/>
      <c r="L65" s="77" t="s">
        <v>410</v>
      </c>
      <c r="M65" s="108" t="s">
        <v>495</v>
      </c>
    </row>
    <row r="66" spans="1:14" ht="27.6" customHeight="1" thickBot="1" x14ac:dyDescent="0.35">
      <c r="B66" s="176"/>
      <c r="C66" s="97"/>
      <c r="D66" s="98"/>
      <c r="E66" s="98"/>
      <c r="F66" s="77" t="s">
        <v>410</v>
      </c>
      <c r="G66" s="76" t="s">
        <v>509</v>
      </c>
      <c r="H66" s="76"/>
      <c r="I66" s="75"/>
      <c r="J66" s="75"/>
      <c r="K66" s="108"/>
      <c r="L66" s="77" t="s">
        <v>410</v>
      </c>
      <c r="M66" s="108" t="s">
        <v>496</v>
      </c>
    </row>
    <row r="67" spans="1:14" ht="27.6" customHeight="1" x14ac:dyDescent="0.3">
      <c r="B67" s="176"/>
      <c r="C67" s="97"/>
      <c r="D67" s="98"/>
      <c r="E67" s="98"/>
      <c r="F67" s="77" t="s">
        <v>410</v>
      </c>
      <c r="G67" s="76" t="s">
        <v>456</v>
      </c>
      <c r="H67" s="76"/>
      <c r="I67" s="75"/>
      <c r="J67" s="93"/>
      <c r="K67" s="108"/>
      <c r="L67" s="77" t="s">
        <v>410</v>
      </c>
      <c r="M67" s="108" t="s">
        <v>497</v>
      </c>
    </row>
    <row r="68" spans="1:14" ht="27.6" customHeight="1" x14ac:dyDescent="0.3">
      <c r="B68" s="169"/>
      <c r="C68" s="97"/>
      <c r="D68" s="98"/>
      <c r="E68" s="98"/>
      <c r="F68" s="77" t="s">
        <v>410</v>
      </c>
      <c r="G68" s="76" t="s">
        <v>458</v>
      </c>
      <c r="H68" s="76"/>
      <c r="I68" s="77"/>
      <c r="J68" s="108"/>
      <c r="K68" s="108"/>
      <c r="L68" s="77" t="s">
        <v>410</v>
      </c>
      <c r="M68" s="108" t="s">
        <v>498</v>
      </c>
    </row>
    <row r="69" spans="1:14" ht="27.6" customHeight="1" thickBot="1" x14ac:dyDescent="0.35">
      <c r="B69" s="180"/>
      <c r="C69" s="114"/>
      <c r="D69" s="115"/>
      <c r="E69" s="115"/>
      <c r="F69" s="84" t="s">
        <v>410</v>
      </c>
      <c r="G69" s="85" t="s">
        <v>459</v>
      </c>
      <c r="H69" s="85"/>
      <c r="I69" s="85"/>
      <c r="J69" s="116"/>
      <c r="K69" s="116"/>
      <c r="L69" s="85"/>
      <c r="M69" s="116"/>
    </row>
    <row r="70" spans="1:14" ht="25.35" customHeight="1" thickBot="1" x14ac:dyDescent="0.35">
      <c r="B70" s="181" t="s">
        <v>510</v>
      </c>
      <c r="C70" s="97"/>
      <c r="D70" s="101" t="s">
        <v>511</v>
      </c>
      <c r="E70" s="98"/>
      <c r="F70" s="171" t="s">
        <v>512</v>
      </c>
      <c r="G70" s="171"/>
      <c r="H70" s="74"/>
      <c r="I70" s="171"/>
      <c r="J70" s="171"/>
      <c r="K70" s="80"/>
      <c r="L70" s="171" t="s">
        <v>513</v>
      </c>
      <c r="M70" s="171"/>
    </row>
    <row r="71" spans="1:14" ht="25.35" customHeight="1" thickBot="1" x14ac:dyDescent="0.35">
      <c r="B71" s="181"/>
      <c r="C71" s="97"/>
      <c r="D71" s="103" t="s">
        <v>514</v>
      </c>
      <c r="E71" s="98"/>
      <c r="F71" s="77" t="s">
        <v>410</v>
      </c>
      <c r="G71" s="76" t="s">
        <v>450</v>
      </c>
      <c r="H71" s="76"/>
      <c r="I71" s="75"/>
      <c r="J71" s="75"/>
      <c r="K71" s="108"/>
      <c r="L71" s="77" t="s">
        <v>410</v>
      </c>
      <c r="M71" s="108" t="s">
        <v>491</v>
      </c>
    </row>
    <row r="72" spans="1:14" ht="25.35" customHeight="1" thickBot="1" x14ac:dyDescent="0.35">
      <c r="B72" s="181"/>
      <c r="C72" s="97"/>
      <c r="D72" s="103" t="s">
        <v>515</v>
      </c>
      <c r="E72" s="98"/>
      <c r="F72" s="77" t="s">
        <v>410</v>
      </c>
      <c r="G72" s="76" t="s">
        <v>516</v>
      </c>
      <c r="H72" s="76"/>
      <c r="I72" s="75"/>
      <c r="J72" s="75"/>
      <c r="K72" s="108"/>
      <c r="L72" s="77" t="s">
        <v>410</v>
      </c>
      <c r="M72" s="108" t="s">
        <v>495</v>
      </c>
    </row>
    <row r="73" spans="1:14" ht="25.35" customHeight="1" thickBot="1" x14ac:dyDescent="0.35">
      <c r="B73" s="181"/>
      <c r="C73" s="97"/>
      <c r="D73" s="98" t="s">
        <v>517</v>
      </c>
      <c r="E73" s="98"/>
      <c r="F73" s="77" t="s">
        <v>410</v>
      </c>
      <c r="G73" s="76" t="s">
        <v>518</v>
      </c>
      <c r="H73" s="76"/>
      <c r="I73" s="75"/>
      <c r="J73" s="75"/>
      <c r="K73" s="108"/>
      <c r="L73" s="77" t="s">
        <v>410</v>
      </c>
      <c r="M73" s="108" t="s">
        <v>519</v>
      </c>
    </row>
    <row r="74" spans="1:14" ht="25.35" customHeight="1" thickBot="1" x14ac:dyDescent="0.35">
      <c r="B74" s="181"/>
      <c r="C74" s="97"/>
      <c r="D74" s="98"/>
      <c r="E74" s="98"/>
      <c r="F74" s="77" t="s">
        <v>410</v>
      </c>
      <c r="G74" s="76" t="s">
        <v>456</v>
      </c>
      <c r="H74" s="76"/>
      <c r="I74" s="75"/>
      <c r="J74" s="93"/>
      <c r="K74" s="108"/>
      <c r="L74" s="77" t="s">
        <v>410</v>
      </c>
      <c r="M74" s="108" t="s">
        <v>520</v>
      </c>
    </row>
    <row r="75" spans="1:14" ht="25.35" customHeight="1" thickBot="1" x14ac:dyDescent="0.35">
      <c r="B75" s="181"/>
      <c r="C75" s="97"/>
      <c r="D75" s="98"/>
      <c r="E75" s="98"/>
      <c r="F75" s="77" t="s">
        <v>410</v>
      </c>
      <c r="G75" s="76" t="s">
        <v>458</v>
      </c>
      <c r="H75" s="76"/>
      <c r="I75" s="77"/>
      <c r="J75" s="117"/>
      <c r="K75" s="117"/>
      <c r="L75" s="77" t="s">
        <v>410</v>
      </c>
      <c r="M75" s="117" t="s">
        <v>521</v>
      </c>
    </row>
    <row r="76" spans="1:14" ht="25.35" customHeight="1" thickBot="1" x14ac:dyDescent="0.35">
      <c r="B76" s="181"/>
      <c r="C76" s="97"/>
      <c r="D76" s="98"/>
      <c r="E76" s="98"/>
      <c r="F76" s="77" t="s">
        <v>410</v>
      </c>
      <c r="G76" s="76" t="s">
        <v>459</v>
      </c>
      <c r="H76" s="76"/>
      <c r="I76" s="77"/>
      <c r="J76" s="108"/>
      <c r="K76" s="108"/>
      <c r="L76" s="77" t="s">
        <v>410</v>
      </c>
      <c r="M76" s="108" t="s">
        <v>522</v>
      </c>
    </row>
    <row r="77" spans="1:14" ht="25.35" customHeight="1" thickBot="1" x14ac:dyDescent="0.35">
      <c r="B77" s="182"/>
      <c r="C77" s="114"/>
      <c r="D77" s="115"/>
      <c r="E77" s="115"/>
      <c r="F77" s="84"/>
      <c r="G77" s="85"/>
      <c r="H77" s="85"/>
      <c r="I77" s="84"/>
      <c r="J77" s="118"/>
      <c r="K77" s="118"/>
      <c r="L77" s="84" t="s">
        <v>410</v>
      </c>
      <c r="M77" s="118" t="s">
        <v>498</v>
      </c>
      <c r="N77" s="119"/>
    </row>
    <row r="78" spans="1:14" ht="25.35" customHeight="1" x14ac:dyDescent="0.3">
      <c r="A78" s="120"/>
      <c r="B78" s="183" t="s">
        <v>523</v>
      </c>
      <c r="C78" s="121"/>
      <c r="D78" s="122" t="s">
        <v>524</v>
      </c>
      <c r="E78" s="122"/>
      <c r="F78" s="184" t="s">
        <v>525</v>
      </c>
      <c r="G78" s="184"/>
      <c r="H78" s="123"/>
      <c r="I78" s="171" t="s">
        <v>526</v>
      </c>
      <c r="J78" s="171"/>
      <c r="K78" s="124"/>
      <c r="L78" s="125" t="s">
        <v>527</v>
      </c>
      <c r="M78" s="124" t="s">
        <v>527</v>
      </c>
      <c r="N78" s="120"/>
    </row>
    <row r="79" spans="1:14" ht="25.35" customHeight="1" x14ac:dyDescent="0.3">
      <c r="A79" s="120"/>
      <c r="B79" s="183"/>
      <c r="C79" s="121"/>
      <c r="D79" s="126" t="s">
        <v>528</v>
      </c>
      <c r="E79" s="122"/>
      <c r="F79" s="127" t="s">
        <v>410</v>
      </c>
      <c r="G79" s="125" t="s">
        <v>450</v>
      </c>
      <c r="H79" s="125"/>
      <c r="I79" s="75" t="s">
        <v>472</v>
      </c>
      <c r="J79" s="107" t="s">
        <v>490</v>
      </c>
      <c r="K79" s="124"/>
      <c r="L79" s="125"/>
      <c r="M79" s="124"/>
      <c r="N79" s="120"/>
    </row>
    <row r="80" spans="1:14" ht="25.35" customHeight="1" x14ac:dyDescent="0.3">
      <c r="A80" s="120"/>
      <c r="B80" s="183"/>
      <c r="C80" s="121"/>
      <c r="D80" s="110"/>
      <c r="E80" s="122"/>
      <c r="F80" s="127" t="s">
        <v>410</v>
      </c>
      <c r="G80" s="125" t="s">
        <v>529</v>
      </c>
      <c r="H80" s="125"/>
      <c r="I80" s="75" t="s">
        <v>472</v>
      </c>
      <c r="J80" s="87" t="s">
        <v>494</v>
      </c>
      <c r="K80" s="124"/>
      <c r="L80" s="125"/>
      <c r="M80" s="124"/>
      <c r="N80" s="120"/>
    </row>
    <row r="81" spans="1:14" ht="25.35" customHeight="1" x14ac:dyDescent="0.3">
      <c r="A81" s="120"/>
      <c r="B81" s="183"/>
      <c r="C81" s="121"/>
      <c r="D81" s="110"/>
      <c r="E81" s="122"/>
      <c r="F81" s="127" t="s">
        <v>410</v>
      </c>
      <c r="G81" s="125" t="s">
        <v>530</v>
      </c>
      <c r="H81" s="125"/>
      <c r="I81" s="75"/>
      <c r="J81" s="75"/>
      <c r="K81" s="124"/>
      <c r="L81" s="125"/>
      <c r="M81" s="124"/>
      <c r="N81" s="120"/>
    </row>
    <row r="82" spans="1:14" ht="25.35" customHeight="1" x14ac:dyDescent="0.3">
      <c r="A82" s="120"/>
      <c r="B82" s="183"/>
      <c r="C82" s="121"/>
      <c r="D82" s="122"/>
      <c r="E82" s="122"/>
      <c r="F82" s="127" t="s">
        <v>410</v>
      </c>
      <c r="G82" s="125" t="s">
        <v>456</v>
      </c>
      <c r="H82" s="125"/>
      <c r="I82" s="75"/>
      <c r="J82" s="93"/>
      <c r="K82" s="124"/>
      <c r="L82" s="125"/>
      <c r="M82" s="124"/>
      <c r="N82" s="120"/>
    </row>
    <row r="83" spans="1:14" ht="25.35" customHeight="1" x14ac:dyDescent="0.3">
      <c r="A83" s="120"/>
      <c r="B83" s="183"/>
      <c r="C83" s="121"/>
      <c r="D83" s="122" t="s">
        <v>527</v>
      </c>
      <c r="E83" s="122"/>
      <c r="F83" s="127" t="s">
        <v>410</v>
      </c>
      <c r="G83" s="125" t="s">
        <v>458</v>
      </c>
      <c r="H83" s="125"/>
      <c r="I83" s="125" t="s">
        <v>527</v>
      </c>
      <c r="J83" s="124" t="s">
        <v>527</v>
      </c>
      <c r="K83" s="124"/>
      <c r="L83" s="125" t="s">
        <v>527</v>
      </c>
      <c r="M83" s="124" t="s">
        <v>527</v>
      </c>
      <c r="N83" s="120"/>
    </row>
    <row r="84" spans="1:14" ht="25.35" customHeight="1" thickBot="1" x14ac:dyDescent="0.35">
      <c r="B84" s="157"/>
      <c r="C84" s="114"/>
      <c r="D84" s="115"/>
      <c r="E84" s="115"/>
      <c r="F84" s="128" t="s">
        <v>410</v>
      </c>
      <c r="G84" s="129" t="s">
        <v>459</v>
      </c>
      <c r="H84" s="85"/>
      <c r="I84" s="85"/>
      <c r="J84" s="116"/>
      <c r="K84" s="116"/>
      <c r="L84" s="85"/>
      <c r="M84" s="116"/>
    </row>
    <row r="85" spans="1:14" ht="25.35" customHeight="1" x14ac:dyDescent="0.3">
      <c r="B85" s="185" t="s">
        <v>531</v>
      </c>
      <c r="C85" s="97"/>
      <c r="D85" s="98" t="s">
        <v>532</v>
      </c>
      <c r="E85" s="98"/>
      <c r="F85" s="170" t="s">
        <v>533</v>
      </c>
      <c r="G85" s="170"/>
      <c r="H85" s="74"/>
      <c r="I85" s="171" t="s">
        <v>534</v>
      </c>
      <c r="J85" s="171"/>
      <c r="K85" s="99"/>
      <c r="L85" s="76"/>
      <c r="M85" s="99"/>
    </row>
    <row r="86" spans="1:14" ht="25.35" customHeight="1" x14ac:dyDescent="0.3">
      <c r="B86" s="169"/>
      <c r="C86" s="97"/>
      <c r="D86" s="110"/>
      <c r="E86" s="98"/>
      <c r="F86" s="77" t="s">
        <v>410</v>
      </c>
      <c r="G86" s="76" t="s">
        <v>450</v>
      </c>
      <c r="H86" s="76"/>
      <c r="I86" s="75" t="s">
        <v>472</v>
      </c>
      <c r="J86" s="107" t="s">
        <v>490</v>
      </c>
      <c r="K86" s="99"/>
      <c r="L86" s="76"/>
      <c r="M86" s="99"/>
    </row>
    <row r="87" spans="1:14" ht="25.35" customHeight="1" x14ac:dyDescent="0.3">
      <c r="B87" s="169"/>
      <c r="C87" s="97"/>
      <c r="D87" s="110"/>
      <c r="E87" s="98"/>
      <c r="F87" s="77" t="s">
        <v>410</v>
      </c>
      <c r="G87" s="76" t="s">
        <v>535</v>
      </c>
      <c r="H87" s="76"/>
      <c r="I87" s="75" t="s">
        <v>472</v>
      </c>
      <c r="J87" s="87" t="s">
        <v>494</v>
      </c>
      <c r="K87" s="99"/>
      <c r="L87" s="76"/>
      <c r="M87" s="99"/>
    </row>
    <row r="88" spans="1:14" ht="25.35" customHeight="1" x14ac:dyDescent="0.3">
      <c r="B88" s="169"/>
      <c r="C88" s="97"/>
      <c r="D88" s="98"/>
      <c r="E88" s="98"/>
      <c r="F88" s="77" t="s">
        <v>410</v>
      </c>
      <c r="G88" s="76" t="s">
        <v>536</v>
      </c>
      <c r="H88" s="76"/>
      <c r="I88" s="75"/>
      <c r="J88" s="75"/>
      <c r="K88" s="99"/>
      <c r="L88" s="76"/>
      <c r="M88" s="99"/>
    </row>
    <row r="89" spans="1:14" ht="25.35" customHeight="1" x14ac:dyDescent="0.3">
      <c r="B89" s="169"/>
      <c r="C89" s="97"/>
      <c r="D89" s="78"/>
      <c r="E89" s="98"/>
      <c r="F89" s="77" t="s">
        <v>410</v>
      </c>
      <c r="G89" s="76" t="s">
        <v>456</v>
      </c>
      <c r="H89" s="76"/>
      <c r="I89" s="75"/>
      <c r="J89" s="93"/>
      <c r="K89" s="99"/>
      <c r="L89" s="76"/>
      <c r="M89" s="99"/>
    </row>
    <row r="90" spans="1:14" ht="25.35" customHeight="1" x14ac:dyDescent="0.3">
      <c r="B90" s="169"/>
      <c r="C90" s="97"/>
      <c r="D90" s="78"/>
      <c r="E90" s="98"/>
      <c r="F90" s="77" t="s">
        <v>410</v>
      </c>
      <c r="G90" s="76" t="s">
        <v>458</v>
      </c>
      <c r="H90" s="76"/>
      <c r="I90" s="76"/>
      <c r="J90" s="99"/>
      <c r="K90" s="99"/>
      <c r="L90" s="76"/>
      <c r="M90" s="99"/>
    </row>
    <row r="91" spans="1:14" ht="25.35" customHeight="1" thickBot="1" x14ac:dyDescent="0.35">
      <c r="B91" s="180"/>
      <c r="C91" s="114"/>
      <c r="D91" s="115"/>
      <c r="E91" s="115"/>
      <c r="F91" s="84" t="s">
        <v>410</v>
      </c>
      <c r="G91" s="85" t="s">
        <v>459</v>
      </c>
      <c r="H91" s="85"/>
      <c r="I91" s="85"/>
      <c r="J91" s="116"/>
      <c r="K91" s="116"/>
      <c r="L91" s="85"/>
      <c r="M91" s="116"/>
    </row>
    <row r="92" spans="1:14" ht="25.35" customHeight="1" x14ac:dyDescent="0.3">
      <c r="B92" s="185" t="s">
        <v>537</v>
      </c>
      <c r="C92" s="97"/>
      <c r="D92" s="98" t="s">
        <v>538</v>
      </c>
      <c r="E92" s="98"/>
      <c r="F92" s="170" t="s">
        <v>533</v>
      </c>
      <c r="G92" s="170"/>
      <c r="H92" s="74"/>
      <c r="I92" s="171" t="s">
        <v>539</v>
      </c>
      <c r="J92" s="171"/>
      <c r="K92" s="99"/>
      <c r="L92" s="76"/>
      <c r="M92" s="99"/>
    </row>
    <row r="93" spans="1:14" ht="25.35" customHeight="1" x14ac:dyDescent="0.3">
      <c r="B93" s="169"/>
      <c r="C93" s="97"/>
      <c r="D93" s="110"/>
      <c r="E93" s="98"/>
      <c r="F93" s="77" t="s">
        <v>410</v>
      </c>
      <c r="G93" s="76" t="s">
        <v>450</v>
      </c>
      <c r="H93" s="76"/>
      <c r="I93" s="75" t="s">
        <v>472</v>
      </c>
      <c r="J93" s="107" t="s">
        <v>490</v>
      </c>
      <c r="K93" s="99"/>
      <c r="L93" s="76"/>
      <c r="M93" s="99"/>
    </row>
    <row r="94" spans="1:14" ht="25.35" customHeight="1" x14ac:dyDescent="0.3">
      <c r="B94" s="169"/>
      <c r="C94" s="97"/>
      <c r="D94" s="110"/>
      <c r="E94" s="98"/>
      <c r="F94" s="77" t="s">
        <v>410</v>
      </c>
      <c r="G94" s="76" t="s">
        <v>540</v>
      </c>
      <c r="H94" s="76"/>
      <c r="I94" s="75" t="s">
        <v>472</v>
      </c>
      <c r="J94" s="87" t="s">
        <v>494</v>
      </c>
      <c r="K94" s="99"/>
      <c r="L94" s="76"/>
      <c r="M94" s="99"/>
    </row>
    <row r="95" spans="1:14" ht="25.35" customHeight="1" x14ac:dyDescent="0.3">
      <c r="B95" s="169"/>
      <c r="C95" s="97"/>
      <c r="D95" s="98"/>
      <c r="E95" s="98"/>
      <c r="F95" s="77" t="s">
        <v>410</v>
      </c>
      <c r="G95" s="76" t="s">
        <v>541</v>
      </c>
      <c r="H95" s="76"/>
      <c r="I95" s="75"/>
      <c r="J95" s="75"/>
      <c r="K95" s="99"/>
      <c r="L95" s="76"/>
      <c r="M95" s="99"/>
    </row>
    <row r="96" spans="1:14" ht="25.35" customHeight="1" x14ac:dyDescent="0.3">
      <c r="B96" s="169"/>
      <c r="C96" s="97"/>
      <c r="D96" s="78"/>
      <c r="E96" s="98"/>
      <c r="F96" s="77" t="s">
        <v>410</v>
      </c>
      <c r="G96" s="76" t="s">
        <v>456</v>
      </c>
      <c r="H96" s="76"/>
      <c r="I96" s="75"/>
      <c r="J96" s="93"/>
      <c r="K96" s="99"/>
      <c r="L96" s="76"/>
      <c r="M96" s="99"/>
    </row>
    <row r="97" spans="2:13" ht="25.35" customHeight="1" x14ac:dyDescent="0.3">
      <c r="B97" s="169"/>
      <c r="C97" s="97"/>
      <c r="D97" s="78"/>
      <c r="E97" s="98"/>
      <c r="F97" s="77" t="s">
        <v>410</v>
      </c>
      <c r="G97" s="76" t="s">
        <v>458</v>
      </c>
      <c r="H97" s="76"/>
      <c r="I97" s="76"/>
      <c r="J97" s="99"/>
      <c r="K97" s="99"/>
      <c r="L97" s="76"/>
      <c r="M97" s="99"/>
    </row>
    <row r="98" spans="2:13" ht="25.35" customHeight="1" thickBot="1" x14ac:dyDescent="0.35">
      <c r="B98" s="180"/>
      <c r="C98" s="114"/>
      <c r="D98" s="115"/>
      <c r="E98" s="115"/>
      <c r="F98" s="84" t="s">
        <v>410</v>
      </c>
      <c r="G98" s="85" t="s">
        <v>459</v>
      </c>
      <c r="H98" s="85"/>
      <c r="I98" s="85"/>
      <c r="J98" s="116"/>
      <c r="K98" s="116"/>
      <c r="L98" s="85"/>
      <c r="M98" s="116"/>
    </row>
    <row r="99" spans="2:13" ht="25.35" customHeight="1" x14ac:dyDescent="0.3">
      <c r="B99" s="169" t="s">
        <v>542</v>
      </c>
      <c r="C99" s="97"/>
      <c r="D99" s="98" t="s">
        <v>543</v>
      </c>
      <c r="E99" s="98"/>
      <c r="F99" s="170" t="s">
        <v>533</v>
      </c>
      <c r="G99" s="170"/>
      <c r="H99" s="74"/>
      <c r="I99" s="171" t="s">
        <v>544</v>
      </c>
      <c r="J99" s="171"/>
      <c r="K99" s="99"/>
      <c r="L99" s="76"/>
      <c r="M99" s="99"/>
    </row>
    <row r="100" spans="2:13" ht="25.35" customHeight="1" x14ac:dyDescent="0.3">
      <c r="B100" s="169"/>
      <c r="C100" s="97"/>
      <c r="D100" s="98" t="s">
        <v>545</v>
      </c>
      <c r="E100" s="98"/>
      <c r="F100" s="77" t="s">
        <v>410</v>
      </c>
      <c r="G100" s="76" t="s">
        <v>546</v>
      </c>
      <c r="H100" s="76"/>
      <c r="I100" s="75" t="s">
        <v>472</v>
      </c>
      <c r="J100" s="107" t="s">
        <v>490</v>
      </c>
      <c r="K100" s="99"/>
      <c r="L100" s="76"/>
      <c r="M100" s="99"/>
    </row>
    <row r="101" spans="2:13" ht="25.35" customHeight="1" x14ac:dyDescent="0.3">
      <c r="B101" s="169"/>
      <c r="C101" s="97"/>
      <c r="D101" s="78" t="s">
        <v>547</v>
      </c>
      <c r="E101" s="98"/>
      <c r="F101" s="77" t="s">
        <v>410</v>
      </c>
      <c r="G101" s="76" t="s">
        <v>548</v>
      </c>
      <c r="H101" s="76"/>
      <c r="I101" s="75" t="s">
        <v>472</v>
      </c>
      <c r="J101" s="87" t="s">
        <v>494</v>
      </c>
      <c r="K101" s="99"/>
      <c r="L101" s="76"/>
      <c r="M101" s="99"/>
    </row>
    <row r="102" spans="2:13" ht="25.35" customHeight="1" x14ac:dyDescent="0.3">
      <c r="B102" s="169"/>
      <c r="C102" s="97"/>
      <c r="D102" s="78" t="s">
        <v>549</v>
      </c>
      <c r="E102" s="98"/>
      <c r="F102" s="77" t="s">
        <v>410</v>
      </c>
      <c r="G102" s="76" t="s">
        <v>550</v>
      </c>
      <c r="H102" s="76"/>
      <c r="I102" s="75"/>
      <c r="J102" s="93"/>
      <c r="K102" s="99"/>
      <c r="L102" s="76"/>
      <c r="M102" s="99"/>
    </row>
    <row r="103" spans="2:13" ht="25.35" customHeight="1" x14ac:dyDescent="0.3">
      <c r="B103" s="169"/>
      <c r="C103" s="97"/>
      <c r="E103" s="98"/>
      <c r="F103" s="77" t="s">
        <v>410</v>
      </c>
      <c r="G103" s="76" t="s">
        <v>456</v>
      </c>
      <c r="H103" s="76"/>
      <c r="K103" s="99"/>
      <c r="L103" s="76"/>
      <c r="M103" s="99"/>
    </row>
    <row r="104" spans="2:13" ht="25.35" customHeight="1" x14ac:dyDescent="0.3">
      <c r="B104" s="169"/>
      <c r="C104" s="97"/>
      <c r="E104" s="98"/>
      <c r="F104" s="77" t="s">
        <v>410</v>
      </c>
      <c r="G104" s="76" t="s">
        <v>458</v>
      </c>
      <c r="H104" s="76"/>
      <c r="I104" s="76"/>
      <c r="J104" s="99"/>
      <c r="K104" s="99"/>
      <c r="L104" s="76"/>
      <c r="M104" s="99"/>
    </row>
    <row r="105" spans="2:13" ht="25.35" customHeight="1" thickBot="1" x14ac:dyDescent="0.35">
      <c r="B105" s="186"/>
      <c r="C105" s="97"/>
      <c r="D105" s="105"/>
      <c r="E105" s="98"/>
      <c r="F105" s="94" t="s">
        <v>410</v>
      </c>
      <c r="G105" s="95" t="s">
        <v>459</v>
      </c>
      <c r="H105" s="76"/>
      <c r="I105" s="95"/>
      <c r="J105" s="100"/>
      <c r="K105" s="100"/>
      <c r="L105" s="95"/>
      <c r="M105" s="100"/>
    </row>
    <row r="106" spans="2:13" ht="25.35" customHeight="1" x14ac:dyDescent="0.3">
      <c r="B106" s="176" t="s">
        <v>551</v>
      </c>
      <c r="C106" s="97"/>
      <c r="D106" s="101" t="s">
        <v>552</v>
      </c>
      <c r="E106" s="98"/>
      <c r="F106" s="187" t="s">
        <v>553</v>
      </c>
      <c r="G106" s="171"/>
      <c r="H106" s="74"/>
      <c r="I106" s="171"/>
      <c r="J106" s="171"/>
      <c r="K106" s="80"/>
      <c r="L106" s="171" t="s">
        <v>554</v>
      </c>
      <c r="M106" s="171"/>
    </row>
    <row r="107" spans="2:13" ht="25.35" customHeight="1" x14ac:dyDescent="0.3">
      <c r="B107" s="169"/>
      <c r="C107" s="97"/>
      <c r="D107" s="78" t="s">
        <v>555</v>
      </c>
      <c r="E107" s="98"/>
      <c r="F107" s="77" t="s">
        <v>410</v>
      </c>
      <c r="G107" s="76" t="s">
        <v>556</v>
      </c>
      <c r="H107" s="76"/>
      <c r="I107" s="77"/>
      <c r="J107" s="108"/>
      <c r="K107" s="108"/>
      <c r="L107" s="77" t="s">
        <v>410</v>
      </c>
      <c r="M107" s="108" t="s">
        <v>557</v>
      </c>
    </row>
    <row r="108" spans="2:13" ht="25.35" customHeight="1" x14ac:dyDescent="0.3">
      <c r="B108" s="169"/>
      <c r="C108" s="97"/>
      <c r="D108" s="130" t="s">
        <v>558</v>
      </c>
      <c r="E108" s="98"/>
      <c r="F108" s="77" t="s">
        <v>410</v>
      </c>
      <c r="G108" s="76" t="s">
        <v>559</v>
      </c>
      <c r="H108" s="76"/>
      <c r="I108" s="77"/>
      <c r="J108" s="108"/>
      <c r="K108" s="108"/>
      <c r="L108" s="77" t="s">
        <v>410</v>
      </c>
      <c r="M108" s="108" t="s">
        <v>560</v>
      </c>
    </row>
    <row r="109" spans="2:13" ht="25.35" customHeight="1" x14ac:dyDescent="0.3">
      <c r="B109" s="169"/>
      <c r="C109" s="97"/>
      <c r="D109" s="98" t="s">
        <v>561</v>
      </c>
      <c r="E109" s="98"/>
      <c r="F109" s="77" t="s">
        <v>410</v>
      </c>
      <c r="G109" s="76" t="s">
        <v>562</v>
      </c>
      <c r="H109" s="76"/>
      <c r="I109" s="77"/>
      <c r="J109" s="108"/>
      <c r="K109" s="108"/>
      <c r="L109" s="77" t="s">
        <v>410</v>
      </c>
      <c r="M109" s="108" t="s">
        <v>563</v>
      </c>
    </row>
    <row r="110" spans="2:13" ht="25.35" customHeight="1" x14ac:dyDescent="0.3">
      <c r="B110" s="169"/>
      <c r="C110" s="97"/>
      <c r="D110" s="78" t="s">
        <v>564</v>
      </c>
      <c r="E110" s="98"/>
      <c r="F110" s="77" t="s">
        <v>410</v>
      </c>
      <c r="G110" s="76" t="s">
        <v>456</v>
      </c>
      <c r="H110" s="76"/>
      <c r="I110" s="76"/>
      <c r="J110" s="99"/>
      <c r="K110" s="99"/>
      <c r="L110" s="76"/>
      <c r="M110" s="99"/>
    </row>
    <row r="111" spans="2:13" ht="25.35" customHeight="1" x14ac:dyDescent="0.3">
      <c r="B111" s="169"/>
      <c r="C111" s="97"/>
      <c r="D111" s="130" t="s">
        <v>565</v>
      </c>
      <c r="E111" s="98"/>
      <c r="F111" s="77" t="s">
        <v>410</v>
      </c>
      <c r="G111" s="76" t="s">
        <v>458</v>
      </c>
      <c r="H111" s="76"/>
      <c r="I111" s="76"/>
      <c r="J111" s="99"/>
      <c r="K111" s="99"/>
      <c r="L111" s="76"/>
      <c r="M111" s="99"/>
    </row>
    <row r="112" spans="2:13" ht="25.35" customHeight="1" thickBot="1" x14ac:dyDescent="0.35">
      <c r="B112" s="186"/>
      <c r="C112" s="97"/>
      <c r="D112" s="105"/>
      <c r="E112" s="98"/>
      <c r="F112" s="94" t="s">
        <v>410</v>
      </c>
      <c r="G112" s="95" t="s">
        <v>459</v>
      </c>
      <c r="H112" s="76"/>
      <c r="I112" s="95"/>
      <c r="J112" s="100"/>
      <c r="K112" s="100"/>
      <c r="L112" s="95"/>
      <c r="M112" s="100"/>
    </row>
    <row r="113" spans="2:13" ht="25.35" customHeight="1" x14ac:dyDescent="0.3">
      <c r="B113" s="176" t="s">
        <v>566</v>
      </c>
      <c r="C113" s="97"/>
      <c r="D113" s="131" t="s">
        <v>407</v>
      </c>
      <c r="E113" s="98"/>
      <c r="F113" s="131" t="s">
        <v>567</v>
      </c>
      <c r="G113" s="131"/>
      <c r="H113" s="74"/>
      <c r="I113" s="131" t="s">
        <v>568</v>
      </c>
      <c r="J113" s="131"/>
      <c r="K113" s="80"/>
      <c r="L113" s="171" t="s">
        <v>569</v>
      </c>
      <c r="M113" s="171"/>
    </row>
    <row r="114" spans="2:13" ht="25.35" customHeight="1" x14ac:dyDescent="0.3">
      <c r="B114" s="169"/>
      <c r="C114" s="97"/>
      <c r="D114" s="75" t="s">
        <v>570</v>
      </c>
      <c r="E114" s="98"/>
      <c r="F114" s="75" t="s">
        <v>570</v>
      </c>
      <c r="G114" s="75"/>
      <c r="H114" s="76"/>
      <c r="I114" s="75" t="s">
        <v>570</v>
      </c>
      <c r="J114" s="75"/>
      <c r="K114" s="108"/>
      <c r="L114" s="77" t="s">
        <v>410</v>
      </c>
      <c r="M114" s="108" t="s">
        <v>571</v>
      </c>
    </row>
    <row r="115" spans="2:13" ht="25.35" customHeight="1" x14ac:dyDescent="0.3">
      <c r="B115" s="169"/>
      <c r="C115" s="97"/>
      <c r="D115" s="75" t="s">
        <v>572</v>
      </c>
      <c r="E115" s="98"/>
      <c r="F115" s="75" t="s">
        <v>572</v>
      </c>
      <c r="G115" s="75"/>
      <c r="H115" s="76"/>
      <c r="I115" s="75" t="s">
        <v>572</v>
      </c>
      <c r="J115" s="75"/>
      <c r="K115" s="132"/>
      <c r="L115" s="77" t="s">
        <v>410</v>
      </c>
      <c r="M115" s="132" t="s">
        <v>573</v>
      </c>
    </row>
    <row r="116" spans="2:13" ht="25.35" customHeight="1" x14ac:dyDescent="0.3">
      <c r="B116" s="169"/>
      <c r="C116" s="97"/>
      <c r="D116" s="75" t="s">
        <v>574</v>
      </c>
      <c r="E116" s="98"/>
      <c r="F116" s="75" t="s">
        <v>574</v>
      </c>
      <c r="G116" s="75"/>
      <c r="H116" s="76"/>
      <c r="I116" s="75" t="s">
        <v>574</v>
      </c>
      <c r="J116" s="75"/>
      <c r="K116" s="108"/>
      <c r="L116" s="77" t="s">
        <v>410</v>
      </c>
      <c r="M116" s="108" t="s">
        <v>575</v>
      </c>
    </row>
    <row r="117" spans="2:13" ht="25.35" customHeight="1" x14ac:dyDescent="0.3">
      <c r="B117" s="169"/>
      <c r="C117" s="97"/>
      <c r="D117" s="75" t="s">
        <v>576</v>
      </c>
      <c r="E117" s="98"/>
      <c r="F117" s="75" t="s">
        <v>576</v>
      </c>
      <c r="G117" s="75"/>
      <c r="H117" s="76"/>
      <c r="I117" s="75" t="s">
        <v>576</v>
      </c>
      <c r="J117" s="75"/>
      <c r="K117" s="99"/>
      <c r="L117" s="99"/>
      <c r="M117" s="99"/>
    </row>
    <row r="118" spans="2:13" ht="25.35" customHeight="1" x14ac:dyDescent="0.3">
      <c r="B118" s="156"/>
      <c r="C118" s="97"/>
      <c r="D118" s="75" t="s">
        <v>577</v>
      </c>
      <c r="E118" s="98"/>
      <c r="F118" s="75" t="s">
        <v>577</v>
      </c>
      <c r="G118" s="75"/>
      <c r="H118" s="76"/>
      <c r="I118" s="75" t="s">
        <v>577</v>
      </c>
      <c r="J118" s="75"/>
      <c r="K118" s="108"/>
      <c r="L118" s="110"/>
      <c r="M118" s="108"/>
    </row>
    <row r="119" spans="2:13" ht="25.35" customHeight="1" x14ac:dyDescent="0.3">
      <c r="B119" s="156"/>
      <c r="C119" s="97"/>
      <c r="D119" s="75" t="s">
        <v>578</v>
      </c>
      <c r="E119" s="98"/>
      <c r="F119" s="75" t="s">
        <v>578</v>
      </c>
      <c r="G119" s="75"/>
      <c r="H119" s="76"/>
      <c r="I119" s="75" t="s">
        <v>578</v>
      </c>
      <c r="J119" s="75"/>
      <c r="K119" s="108"/>
      <c r="L119" s="110"/>
      <c r="M119" s="108"/>
    </row>
    <row r="120" spans="2:13" ht="25.35" customHeight="1" x14ac:dyDescent="0.3">
      <c r="D120" s="75" t="s">
        <v>579</v>
      </c>
      <c r="E120" s="99"/>
      <c r="F120" s="75" t="s">
        <v>579</v>
      </c>
      <c r="G120" s="75"/>
      <c r="H120" s="76"/>
      <c r="I120" s="75" t="s">
        <v>579</v>
      </c>
      <c r="J120" s="75"/>
      <c r="K120" s="99"/>
      <c r="L120" s="99"/>
      <c r="M120" s="99"/>
    </row>
    <row r="121" spans="2:13" ht="25.35" customHeight="1" thickBot="1" x14ac:dyDescent="0.35">
      <c r="B121" s="133"/>
      <c r="D121" s="105" t="s">
        <v>580</v>
      </c>
      <c r="E121" s="99"/>
      <c r="F121" s="105" t="s">
        <v>580</v>
      </c>
      <c r="G121" s="105"/>
      <c r="H121" s="76"/>
      <c r="I121" s="105" t="s">
        <v>580</v>
      </c>
      <c r="J121" s="105"/>
      <c r="K121" s="100"/>
      <c r="L121" s="100"/>
      <c r="M121" s="100"/>
    </row>
    <row r="122" spans="2:13" ht="30" customHeight="1" x14ac:dyDescent="0.3">
      <c r="B122" s="176" t="s">
        <v>581</v>
      </c>
      <c r="C122" s="97"/>
      <c r="D122" s="101" t="s">
        <v>582</v>
      </c>
      <c r="E122" s="98"/>
      <c r="F122" s="171" t="s">
        <v>583</v>
      </c>
      <c r="G122" s="171"/>
      <c r="H122" s="74"/>
      <c r="I122" s="113"/>
      <c r="J122" s="112"/>
      <c r="K122" s="112"/>
      <c r="L122" s="113"/>
      <c r="M122" s="112"/>
    </row>
    <row r="123" spans="2:13" ht="30" customHeight="1" x14ac:dyDescent="0.3">
      <c r="B123" s="169"/>
      <c r="C123" s="97"/>
      <c r="D123" s="78" t="s">
        <v>584</v>
      </c>
      <c r="E123" s="98"/>
      <c r="F123" s="77" t="s">
        <v>410</v>
      </c>
      <c r="G123" s="76" t="s">
        <v>585</v>
      </c>
      <c r="H123" s="76"/>
      <c r="I123" s="76"/>
      <c r="J123" s="99"/>
      <c r="K123" s="99"/>
      <c r="L123" s="76"/>
      <c r="M123" s="99"/>
    </row>
    <row r="124" spans="2:13" ht="30" customHeight="1" x14ac:dyDescent="0.3">
      <c r="B124" s="169"/>
      <c r="C124" s="97"/>
      <c r="D124" s="130" t="s">
        <v>558</v>
      </c>
      <c r="E124" s="98"/>
      <c r="F124" s="77" t="s">
        <v>410</v>
      </c>
      <c r="G124" s="76" t="s">
        <v>586</v>
      </c>
      <c r="H124" s="76"/>
      <c r="I124" s="76"/>
      <c r="J124" s="99"/>
      <c r="K124" s="99"/>
      <c r="L124" s="76"/>
      <c r="M124" s="99"/>
    </row>
    <row r="125" spans="2:13" ht="30" customHeight="1" x14ac:dyDescent="0.3">
      <c r="B125" s="169"/>
      <c r="C125" s="97"/>
      <c r="D125" s="130"/>
      <c r="E125" s="98"/>
      <c r="F125" s="77" t="s">
        <v>410</v>
      </c>
      <c r="G125" s="76" t="s">
        <v>587</v>
      </c>
      <c r="H125" s="76"/>
      <c r="I125" s="76"/>
      <c r="J125" s="99"/>
      <c r="K125" s="99"/>
      <c r="L125" s="76"/>
      <c r="M125" s="99"/>
    </row>
    <row r="126" spans="2:13" ht="30" customHeight="1" x14ac:dyDescent="0.3">
      <c r="B126" s="169"/>
      <c r="C126" s="97"/>
      <c r="D126" s="130"/>
      <c r="E126" s="98"/>
      <c r="F126" s="77" t="s">
        <v>410</v>
      </c>
      <c r="G126" s="76" t="s">
        <v>456</v>
      </c>
      <c r="H126" s="76"/>
      <c r="I126" s="76"/>
      <c r="J126" s="99"/>
      <c r="K126" s="99"/>
      <c r="L126" s="76"/>
      <c r="M126" s="99"/>
    </row>
    <row r="127" spans="2:13" ht="30" customHeight="1" x14ac:dyDescent="0.3">
      <c r="B127" s="169"/>
      <c r="C127" s="97"/>
      <c r="D127" s="130"/>
      <c r="E127" s="98"/>
      <c r="F127" s="77" t="s">
        <v>410</v>
      </c>
      <c r="G127" s="76" t="s">
        <v>458</v>
      </c>
      <c r="H127" s="76"/>
      <c r="I127" s="76"/>
      <c r="J127" s="99"/>
      <c r="K127" s="99"/>
      <c r="L127" s="76"/>
      <c r="M127" s="99"/>
    </row>
    <row r="128" spans="2:13" ht="30" customHeight="1" thickBot="1" x14ac:dyDescent="0.35">
      <c r="B128" s="186"/>
      <c r="C128" s="97"/>
      <c r="D128" s="105"/>
      <c r="E128" s="98"/>
      <c r="F128" s="94" t="s">
        <v>410</v>
      </c>
      <c r="G128" s="95" t="s">
        <v>459</v>
      </c>
      <c r="H128" s="76"/>
      <c r="I128" s="95"/>
      <c r="J128" s="100"/>
      <c r="K128" s="100"/>
      <c r="L128" s="95"/>
      <c r="M128" s="100"/>
    </row>
    <row r="129" spans="2:13" ht="15.6" x14ac:dyDescent="0.3">
      <c r="B129" s="176" t="s">
        <v>588</v>
      </c>
      <c r="C129" s="97"/>
      <c r="D129" s="101" t="s">
        <v>589</v>
      </c>
      <c r="E129" s="98"/>
      <c r="F129" s="171" t="s">
        <v>590</v>
      </c>
      <c r="G129" s="171"/>
      <c r="H129" s="74"/>
      <c r="I129" s="112"/>
      <c r="J129" s="112"/>
      <c r="K129" s="112"/>
      <c r="L129" s="112"/>
      <c r="M129" s="112"/>
    </row>
    <row r="130" spans="2:13" ht="15.6" x14ac:dyDescent="0.3">
      <c r="B130" s="169"/>
      <c r="C130" s="97"/>
      <c r="D130" s="71" t="s">
        <v>591</v>
      </c>
      <c r="E130" s="98"/>
      <c r="F130" s="77" t="s">
        <v>410</v>
      </c>
      <c r="G130" s="76" t="s">
        <v>592</v>
      </c>
      <c r="H130" s="76"/>
      <c r="I130" s="99"/>
      <c r="J130" s="99"/>
      <c r="K130" s="99"/>
      <c r="L130" s="99"/>
      <c r="M130" s="99"/>
    </row>
    <row r="131" spans="2:13" ht="15.6" x14ac:dyDescent="0.3">
      <c r="B131" s="169"/>
      <c r="C131" s="97"/>
      <c r="D131" s="98"/>
      <c r="E131" s="98"/>
      <c r="F131" s="77" t="s">
        <v>410</v>
      </c>
      <c r="G131" s="76" t="s">
        <v>593</v>
      </c>
      <c r="H131" s="76"/>
      <c r="I131" s="99"/>
      <c r="J131" s="99"/>
      <c r="K131" s="99"/>
      <c r="L131" s="99"/>
      <c r="M131" s="99"/>
    </row>
    <row r="132" spans="2:13" ht="15.6" x14ac:dyDescent="0.3">
      <c r="B132" s="169"/>
      <c r="C132" s="97"/>
      <c r="D132" s="98"/>
      <c r="E132" s="98"/>
      <c r="F132" s="77" t="s">
        <v>410</v>
      </c>
      <c r="G132" s="76" t="s">
        <v>594</v>
      </c>
      <c r="H132" s="76"/>
      <c r="I132" s="99"/>
      <c r="J132" s="99"/>
      <c r="K132" s="99"/>
      <c r="L132" s="99"/>
      <c r="M132" s="99"/>
    </row>
    <row r="133" spans="2:13" ht="15.6" x14ac:dyDescent="0.3">
      <c r="B133" s="169"/>
      <c r="C133" s="97"/>
      <c r="D133" s="98"/>
      <c r="E133" s="98"/>
      <c r="F133" s="77" t="s">
        <v>410</v>
      </c>
      <c r="G133" s="76" t="s">
        <v>456</v>
      </c>
      <c r="H133" s="76"/>
      <c r="I133" s="99"/>
      <c r="J133" s="99"/>
      <c r="K133" s="99"/>
      <c r="L133" s="99"/>
      <c r="M133" s="99"/>
    </row>
    <row r="134" spans="2:13" ht="15.6" x14ac:dyDescent="0.3">
      <c r="B134" s="169"/>
      <c r="C134" s="97"/>
      <c r="D134" s="130"/>
      <c r="E134" s="98"/>
      <c r="F134" s="77" t="s">
        <v>410</v>
      </c>
      <c r="G134" s="76" t="s">
        <v>458</v>
      </c>
      <c r="H134" s="76"/>
      <c r="I134" s="99"/>
      <c r="J134" s="99"/>
      <c r="K134" s="99"/>
      <c r="L134" s="99"/>
      <c r="M134" s="99"/>
    </row>
    <row r="135" spans="2:13" ht="28.35" customHeight="1" thickBot="1" x14ac:dyDescent="0.35">
      <c r="B135" s="186"/>
      <c r="C135" s="97"/>
      <c r="D135" s="105"/>
      <c r="E135" s="98"/>
      <c r="F135" s="94" t="s">
        <v>410</v>
      </c>
      <c r="G135" s="95" t="s">
        <v>459</v>
      </c>
      <c r="H135" s="76"/>
      <c r="I135" s="100"/>
      <c r="J135" s="100"/>
      <c r="K135" s="100"/>
      <c r="L135" s="100"/>
      <c r="M135" s="100"/>
    </row>
    <row r="136" spans="2:13" ht="28.35" customHeight="1" x14ac:dyDescent="0.3">
      <c r="B136" s="176" t="s">
        <v>595</v>
      </c>
      <c r="C136" s="97"/>
      <c r="D136" s="134" t="s">
        <v>596</v>
      </c>
      <c r="E136" s="98"/>
      <c r="F136" s="171"/>
      <c r="G136" s="171"/>
      <c r="H136" s="74"/>
      <c r="I136" s="171"/>
      <c r="J136" s="171"/>
      <c r="K136" s="80"/>
      <c r="L136" s="171"/>
      <c r="M136" s="171"/>
    </row>
    <row r="137" spans="2:13" ht="22.35" customHeight="1" x14ac:dyDescent="0.3">
      <c r="B137" s="169"/>
      <c r="C137" s="97"/>
      <c r="D137" s="75" t="s">
        <v>597</v>
      </c>
      <c r="E137" s="98"/>
      <c r="F137" s="77"/>
      <c r="G137" s="76"/>
      <c r="H137" s="76"/>
      <c r="I137" s="77"/>
      <c r="J137" s="108"/>
      <c r="K137" s="108"/>
      <c r="L137" s="77"/>
      <c r="M137" s="108"/>
    </row>
    <row r="138" spans="2:13" s="34" customFormat="1" ht="26.1" customHeight="1" thickBot="1" x14ac:dyDescent="0.35">
      <c r="B138" s="169"/>
      <c r="C138" s="158"/>
      <c r="D138" s="135"/>
      <c r="E138" s="136"/>
      <c r="F138" s="137"/>
      <c r="G138" s="138"/>
      <c r="H138" s="138"/>
      <c r="I138" s="137"/>
      <c r="J138" s="139"/>
      <c r="K138" s="139"/>
      <c r="L138" s="137"/>
      <c r="M138" s="139"/>
    </row>
    <row r="139" spans="2:13" ht="28.35" customHeight="1" x14ac:dyDescent="0.3">
      <c r="B139" s="176" t="s">
        <v>598</v>
      </c>
      <c r="C139" s="97"/>
      <c r="D139" s="131" t="s">
        <v>599</v>
      </c>
      <c r="E139" s="98"/>
      <c r="F139" s="171" t="s">
        <v>600</v>
      </c>
      <c r="G139" s="171"/>
      <c r="H139" s="74"/>
      <c r="I139" s="171"/>
      <c r="J139" s="171"/>
      <c r="K139" s="80"/>
      <c r="L139" s="171"/>
      <c r="M139" s="171"/>
    </row>
    <row r="140" spans="2:13" ht="22.35" customHeight="1" x14ac:dyDescent="0.3">
      <c r="B140" s="169"/>
      <c r="C140" s="97"/>
      <c r="D140" s="75" t="s">
        <v>601</v>
      </c>
      <c r="E140" s="98"/>
      <c r="F140" s="77" t="s">
        <v>410</v>
      </c>
      <c r="G140" s="76" t="s">
        <v>602</v>
      </c>
      <c r="H140" s="76"/>
      <c r="I140" s="77"/>
      <c r="J140" s="108"/>
      <c r="K140" s="108"/>
      <c r="L140" s="77"/>
      <c r="M140" s="108"/>
    </row>
    <row r="141" spans="2:13" ht="22.35" customHeight="1" x14ac:dyDescent="0.3">
      <c r="B141" s="169"/>
      <c r="C141" s="97"/>
      <c r="D141" s="75" t="s">
        <v>603</v>
      </c>
      <c r="E141" s="98"/>
      <c r="F141" s="77" t="s">
        <v>410</v>
      </c>
      <c r="G141" s="140">
        <v>0.75</v>
      </c>
      <c r="H141" s="76"/>
      <c r="I141" s="77"/>
      <c r="J141" s="132"/>
      <c r="K141" s="132"/>
      <c r="L141" s="77"/>
      <c r="M141" s="132"/>
    </row>
    <row r="142" spans="2:13" ht="22.35" customHeight="1" x14ac:dyDescent="0.3">
      <c r="B142" s="169"/>
      <c r="C142" s="97"/>
      <c r="D142" s="75" t="s">
        <v>604</v>
      </c>
      <c r="E142" s="98"/>
      <c r="F142" s="77" t="s">
        <v>410</v>
      </c>
      <c r="G142" s="76" t="s">
        <v>605</v>
      </c>
      <c r="H142" s="76"/>
      <c r="I142" s="77"/>
      <c r="J142" s="108"/>
      <c r="K142" s="108"/>
      <c r="L142" s="77"/>
      <c r="M142" s="108"/>
    </row>
    <row r="143" spans="2:13" ht="22.35" customHeight="1" x14ac:dyDescent="0.3">
      <c r="D143" s="75" t="s">
        <v>606</v>
      </c>
      <c r="E143" s="99"/>
      <c r="F143" s="77" t="s">
        <v>410</v>
      </c>
      <c r="G143" s="140">
        <v>0.25</v>
      </c>
      <c r="H143" s="76"/>
      <c r="I143" s="99"/>
      <c r="J143" s="99"/>
      <c r="K143" s="99"/>
      <c r="L143" s="99"/>
      <c r="M143" s="99"/>
    </row>
    <row r="144" spans="2:13" ht="22.35" customHeight="1" thickBot="1" x14ac:dyDescent="0.35">
      <c r="B144" s="133"/>
      <c r="D144" s="79" t="s">
        <v>607</v>
      </c>
      <c r="E144" s="99"/>
      <c r="F144" s="94" t="s">
        <v>410</v>
      </c>
      <c r="G144" s="95" t="s">
        <v>608</v>
      </c>
      <c r="H144" s="76"/>
      <c r="I144" s="100"/>
      <c r="J144" s="100"/>
      <c r="K144" s="100"/>
      <c r="L144" s="100"/>
      <c r="M144" s="100"/>
    </row>
    <row r="145" spans="2:13" ht="39" customHeight="1" x14ac:dyDescent="0.3">
      <c r="B145" s="177" t="s">
        <v>609</v>
      </c>
      <c r="C145" s="97"/>
      <c r="D145" s="171" t="s">
        <v>610</v>
      </c>
      <c r="E145" s="171"/>
      <c r="F145" s="171" t="s">
        <v>611</v>
      </c>
      <c r="G145" s="171"/>
      <c r="H145" s="74"/>
      <c r="I145" s="171" t="s">
        <v>612</v>
      </c>
      <c r="J145" s="171"/>
      <c r="K145" s="80"/>
    </row>
    <row r="146" spans="2:13" ht="27" customHeight="1" x14ac:dyDescent="0.3">
      <c r="B146" s="185"/>
      <c r="C146" s="97"/>
      <c r="D146" s="90" t="s">
        <v>613</v>
      </c>
      <c r="E146" s="98"/>
      <c r="F146" s="77" t="s">
        <v>410</v>
      </c>
      <c r="G146" s="76" t="s">
        <v>602</v>
      </c>
      <c r="H146" s="76"/>
      <c r="I146" s="77"/>
      <c r="J146" s="76"/>
      <c r="K146" s="76"/>
    </row>
    <row r="147" spans="2:13" ht="27" customHeight="1" x14ac:dyDescent="0.3">
      <c r="B147" s="185"/>
      <c r="C147" s="97"/>
      <c r="D147" s="141">
        <v>0.25</v>
      </c>
      <c r="E147" s="98"/>
      <c r="F147" s="77" t="s">
        <v>410</v>
      </c>
      <c r="G147" s="140">
        <v>0.75</v>
      </c>
      <c r="H147" s="76"/>
      <c r="I147" s="77"/>
      <c r="J147" s="142"/>
      <c r="K147" s="142"/>
    </row>
    <row r="148" spans="2:13" ht="27" customHeight="1" x14ac:dyDescent="0.3">
      <c r="B148" s="185"/>
      <c r="C148" s="97"/>
      <c r="D148" s="90" t="s">
        <v>614</v>
      </c>
      <c r="E148" s="98"/>
      <c r="F148" s="77" t="s">
        <v>410</v>
      </c>
      <c r="G148" s="76" t="s">
        <v>605</v>
      </c>
      <c r="H148" s="76"/>
      <c r="I148" s="77"/>
      <c r="J148" s="76"/>
      <c r="K148" s="76"/>
      <c r="L148" s="77"/>
      <c r="M148" s="76"/>
    </row>
    <row r="149" spans="2:13" ht="27" customHeight="1" x14ac:dyDescent="0.3">
      <c r="B149" s="185"/>
      <c r="D149" s="141">
        <v>0.75</v>
      </c>
      <c r="E149" s="99"/>
      <c r="F149" s="77" t="s">
        <v>410</v>
      </c>
      <c r="G149" s="140">
        <v>0.25</v>
      </c>
      <c r="H149" s="76"/>
      <c r="I149" s="77"/>
      <c r="J149" s="142"/>
      <c r="K149" s="142"/>
      <c r="L149" s="77"/>
      <c r="M149" s="142"/>
    </row>
    <row r="150" spans="2:13" ht="39.6" customHeight="1" thickBot="1" x14ac:dyDescent="0.35">
      <c r="B150" s="185"/>
      <c r="D150" s="91" t="s">
        <v>615</v>
      </c>
      <c r="E150" s="99"/>
      <c r="F150" s="94" t="s">
        <v>410</v>
      </c>
      <c r="G150" s="95" t="s">
        <v>608</v>
      </c>
      <c r="H150" s="76"/>
      <c r="I150" s="77"/>
      <c r="J150" s="93"/>
      <c r="K150" s="93"/>
      <c r="L150" s="77"/>
      <c r="M150" s="93"/>
    </row>
    <row r="151" spans="2:13" ht="27" customHeight="1" x14ac:dyDescent="0.3">
      <c r="B151" s="176" t="s">
        <v>616</v>
      </c>
      <c r="C151" s="97"/>
      <c r="D151" s="143" t="s">
        <v>617</v>
      </c>
      <c r="E151" s="98"/>
      <c r="F151" s="170" t="s">
        <v>618</v>
      </c>
      <c r="G151" s="170"/>
      <c r="H151" s="74"/>
      <c r="I151" s="188" t="s">
        <v>619</v>
      </c>
      <c r="J151" s="188"/>
      <c r="K151" s="144"/>
      <c r="L151" s="171" t="s">
        <v>620</v>
      </c>
      <c r="M151" s="171"/>
    </row>
    <row r="152" spans="2:13" ht="27" customHeight="1" x14ac:dyDescent="0.3">
      <c r="B152" s="169"/>
      <c r="C152" s="97"/>
      <c r="D152" s="75" t="s">
        <v>621</v>
      </c>
      <c r="E152" s="98"/>
      <c r="F152" s="77" t="s">
        <v>410</v>
      </c>
      <c r="G152" s="76" t="s">
        <v>622</v>
      </c>
      <c r="H152" s="76"/>
      <c r="I152" s="189"/>
      <c r="J152" s="189"/>
      <c r="K152" s="145"/>
      <c r="L152" s="75" t="s">
        <v>472</v>
      </c>
      <c r="M152" s="107" t="s">
        <v>490</v>
      </c>
    </row>
    <row r="153" spans="2:13" ht="27" customHeight="1" x14ac:dyDescent="0.3">
      <c r="B153" s="169"/>
      <c r="C153" s="97"/>
      <c r="D153" s="75" t="s">
        <v>623</v>
      </c>
      <c r="E153" s="98"/>
      <c r="F153" s="77" t="s">
        <v>410</v>
      </c>
      <c r="G153" s="76" t="s">
        <v>624</v>
      </c>
      <c r="H153" s="76"/>
      <c r="I153" s="189"/>
      <c r="J153" s="189"/>
      <c r="K153" s="145"/>
      <c r="L153" s="75" t="s">
        <v>472</v>
      </c>
      <c r="M153" s="87" t="s">
        <v>494</v>
      </c>
    </row>
    <row r="154" spans="2:13" ht="27" customHeight="1" x14ac:dyDescent="0.3">
      <c r="B154" s="169"/>
      <c r="C154" s="97"/>
      <c r="D154" s="75" t="s">
        <v>625</v>
      </c>
      <c r="E154" s="98"/>
      <c r="F154" s="77" t="s">
        <v>410</v>
      </c>
      <c r="G154" s="76" t="s">
        <v>626</v>
      </c>
      <c r="H154" s="76"/>
      <c r="I154" s="77"/>
      <c r="J154" s="108"/>
      <c r="K154" s="108"/>
      <c r="L154" s="77"/>
      <c r="M154" s="108"/>
    </row>
    <row r="155" spans="2:13" ht="27" customHeight="1" x14ac:dyDescent="0.3">
      <c r="D155" s="75" t="s">
        <v>627</v>
      </c>
      <c r="E155" s="99"/>
      <c r="F155" s="77" t="s">
        <v>410</v>
      </c>
      <c r="G155" s="76" t="s">
        <v>456</v>
      </c>
      <c r="H155" s="76"/>
      <c r="I155" s="99"/>
      <c r="J155" s="99"/>
      <c r="K155" s="99"/>
      <c r="L155" s="99"/>
      <c r="M155" s="99"/>
    </row>
    <row r="156" spans="2:13" ht="27" customHeight="1" x14ac:dyDescent="0.3">
      <c r="D156" s="75" t="s">
        <v>607</v>
      </c>
      <c r="E156" s="99"/>
      <c r="F156" s="77" t="s">
        <v>410</v>
      </c>
      <c r="G156" s="76" t="s">
        <v>458</v>
      </c>
      <c r="H156" s="76"/>
      <c r="I156" s="99"/>
      <c r="J156" s="99"/>
      <c r="K156" s="99"/>
      <c r="L156" s="99"/>
      <c r="M156" s="99"/>
    </row>
    <row r="157" spans="2:13" ht="27" customHeight="1" thickBot="1" x14ac:dyDescent="0.35">
      <c r="B157" s="133"/>
      <c r="D157" s="79"/>
      <c r="E157" s="99"/>
      <c r="F157" s="94" t="s">
        <v>410</v>
      </c>
      <c r="G157" s="95" t="s">
        <v>459</v>
      </c>
      <c r="H157" s="76"/>
      <c r="I157" s="100"/>
      <c r="J157" s="100"/>
      <c r="K157" s="100"/>
      <c r="L157" s="100"/>
      <c r="M157" s="100"/>
    </row>
    <row r="158" spans="2:13" ht="28.5" customHeight="1" x14ac:dyDescent="0.3">
      <c r="B158" s="176" t="s">
        <v>628</v>
      </c>
      <c r="C158" s="97"/>
      <c r="D158" s="131" t="s">
        <v>629</v>
      </c>
      <c r="E158" s="98"/>
      <c r="F158" s="170" t="s">
        <v>618</v>
      </c>
      <c r="G158" s="170"/>
      <c r="H158" s="74"/>
      <c r="I158" s="188" t="s">
        <v>630</v>
      </c>
      <c r="J158" s="188"/>
      <c r="K158" s="144"/>
      <c r="L158" s="171" t="s">
        <v>631</v>
      </c>
      <c r="M158" s="171"/>
    </row>
    <row r="159" spans="2:13" ht="28.5" customHeight="1" x14ac:dyDescent="0.3">
      <c r="B159" s="169"/>
      <c r="C159" s="97"/>
      <c r="D159" s="75" t="s">
        <v>632</v>
      </c>
      <c r="E159" s="98"/>
      <c r="F159" s="77" t="s">
        <v>410</v>
      </c>
      <c r="G159" s="76" t="s">
        <v>622</v>
      </c>
      <c r="H159" s="76"/>
      <c r="I159" s="189"/>
      <c r="J159" s="189"/>
      <c r="K159" s="145"/>
      <c r="L159" s="75" t="s">
        <v>472</v>
      </c>
      <c r="M159" s="107" t="s">
        <v>490</v>
      </c>
    </row>
    <row r="160" spans="2:13" ht="28.5" customHeight="1" x14ac:dyDescent="0.3">
      <c r="B160" s="169"/>
      <c r="C160" s="97"/>
      <c r="D160" s="75" t="s">
        <v>633</v>
      </c>
      <c r="E160" s="98"/>
      <c r="F160" s="77" t="s">
        <v>410</v>
      </c>
      <c r="G160" s="76" t="s">
        <v>624</v>
      </c>
      <c r="H160" s="76"/>
      <c r="I160" s="189"/>
      <c r="J160" s="189"/>
      <c r="K160" s="145"/>
      <c r="L160" s="75" t="s">
        <v>472</v>
      </c>
      <c r="M160" s="87" t="s">
        <v>494</v>
      </c>
    </row>
    <row r="161" spans="2:13" ht="28.5" customHeight="1" x14ac:dyDescent="0.3">
      <c r="B161" s="169"/>
      <c r="C161" s="97"/>
      <c r="D161" s="75" t="s">
        <v>634</v>
      </c>
      <c r="E161" s="98"/>
      <c r="F161" s="77" t="s">
        <v>410</v>
      </c>
      <c r="G161" s="76" t="s">
        <v>626</v>
      </c>
      <c r="H161" s="76"/>
      <c r="I161" s="77"/>
      <c r="J161" s="108"/>
      <c r="K161" s="108"/>
      <c r="L161" s="77"/>
      <c r="M161" s="108"/>
    </row>
    <row r="162" spans="2:13" ht="28.5" customHeight="1" x14ac:dyDescent="0.3">
      <c r="D162" s="75" t="s">
        <v>635</v>
      </c>
      <c r="E162" s="99"/>
      <c r="F162" s="77" t="s">
        <v>410</v>
      </c>
      <c r="G162" s="76" t="s">
        <v>456</v>
      </c>
      <c r="H162" s="76"/>
      <c r="I162" s="99"/>
      <c r="J162" s="99"/>
      <c r="K162" s="99"/>
      <c r="L162" s="99"/>
      <c r="M162" s="99"/>
    </row>
    <row r="163" spans="2:13" ht="28.5" customHeight="1" x14ac:dyDescent="0.3">
      <c r="D163" s="75" t="s">
        <v>636</v>
      </c>
      <c r="E163" s="99"/>
      <c r="F163" s="77" t="s">
        <v>410</v>
      </c>
      <c r="G163" s="76" t="s">
        <v>458</v>
      </c>
      <c r="H163" s="76"/>
      <c r="I163" s="99"/>
      <c r="J163" s="99"/>
      <c r="K163" s="99"/>
      <c r="L163" s="99"/>
      <c r="M163" s="99"/>
    </row>
    <row r="164" spans="2:13" ht="28.5" customHeight="1" thickBot="1" x14ac:dyDescent="0.35">
      <c r="B164" s="133"/>
      <c r="D164" s="79" t="s">
        <v>607</v>
      </c>
      <c r="E164" s="99"/>
      <c r="F164" s="94" t="s">
        <v>410</v>
      </c>
      <c r="G164" s="95" t="s">
        <v>459</v>
      </c>
      <c r="H164" s="76"/>
      <c r="I164" s="100"/>
      <c r="J164" s="100"/>
      <c r="K164" s="100"/>
      <c r="L164" s="100"/>
      <c r="M164" s="100"/>
    </row>
    <row r="165" spans="2:13" ht="26.1" customHeight="1" x14ac:dyDescent="0.3">
      <c r="B165" s="176" t="s">
        <v>637</v>
      </c>
      <c r="C165" s="97"/>
      <c r="D165" s="101" t="s">
        <v>638</v>
      </c>
      <c r="E165" s="98"/>
      <c r="F165" s="146"/>
      <c r="G165" s="146"/>
      <c r="H165" s="74"/>
      <c r="I165" s="146"/>
      <c r="J165" s="146"/>
      <c r="K165" s="146"/>
      <c r="L165" s="146"/>
      <c r="M165" s="146"/>
    </row>
    <row r="166" spans="2:13" ht="26.1" customHeight="1" x14ac:dyDescent="0.3">
      <c r="B166" s="169"/>
      <c r="C166" s="97"/>
      <c r="D166" s="98" t="s">
        <v>639</v>
      </c>
      <c r="E166" s="98"/>
      <c r="F166" s="106"/>
      <c r="G166" s="106"/>
      <c r="H166" s="74"/>
      <c r="I166" s="106"/>
      <c r="J166" s="106"/>
      <c r="K166" s="106"/>
      <c r="L166" s="106"/>
      <c r="M166" s="106"/>
    </row>
    <row r="167" spans="2:13" ht="26.1" customHeight="1" x14ac:dyDescent="0.3">
      <c r="B167" s="169"/>
      <c r="C167" s="97"/>
      <c r="D167" s="75" t="s">
        <v>640</v>
      </c>
      <c r="E167" s="75"/>
      <c r="F167" s="147"/>
      <c r="G167" s="148"/>
      <c r="H167" s="148"/>
      <c r="I167" s="147"/>
      <c r="J167" s="149"/>
      <c r="K167" s="149"/>
      <c r="L167" s="147"/>
      <c r="M167" s="149"/>
    </row>
    <row r="168" spans="2:13" ht="26.1" customHeight="1" x14ac:dyDescent="0.3">
      <c r="B168" s="169"/>
      <c r="C168" s="97"/>
      <c r="D168" s="75" t="s">
        <v>641</v>
      </c>
      <c r="E168" s="75"/>
      <c r="F168" s="147"/>
      <c r="G168" s="148"/>
      <c r="H168" s="148"/>
      <c r="I168" s="147"/>
      <c r="J168" s="150"/>
      <c r="K168" s="150"/>
      <c r="L168" s="147"/>
      <c r="M168" s="150"/>
    </row>
    <row r="169" spans="2:13" ht="26.1" customHeight="1" x14ac:dyDescent="0.3">
      <c r="B169" s="156"/>
      <c r="C169" s="97"/>
      <c r="D169" s="103" t="s">
        <v>642</v>
      </c>
      <c r="E169" s="75"/>
      <c r="F169" s="147"/>
      <c r="G169" s="148"/>
      <c r="H169" s="148"/>
      <c r="I169" s="147"/>
      <c r="J169" s="149"/>
      <c r="K169" s="149"/>
      <c r="L169" s="147"/>
      <c r="M169" s="149"/>
    </row>
    <row r="170" spans="2:13" ht="26.1" customHeight="1" x14ac:dyDescent="0.3">
      <c r="D170" s="75" t="s">
        <v>643</v>
      </c>
      <c r="E170" s="151"/>
      <c r="F170" s="147"/>
      <c r="G170" s="148"/>
      <c r="H170" s="148"/>
      <c r="I170" s="151"/>
      <c r="J170" s="151"/>
      <c r="K170" s="151"/>
      <c r="L170" s="151"/>
      <c r="M170" s="151"/>
    </row>
    <row r="171" spans="2:13" ht="26.1" customHeight="1" x14ac:dyDescent="0.3">
      <c r="D171" s="75" t="s">
        <v>644</v>
      </c>
      <c r="E171" s="151"/>
      <c r="F171" s="147"/>
      <c r="G171" s="148"/>
      <c r="H171" s="148"/>
      <c r="I171" s="151"/>
      <c r="J171" s="151"/>
      <c r="K171" s="151"/>
      <c r="L171" s="151"/>
      <c r="M171" s="151"/>
    </row>
    <row r="172" spans="2:13" ht="26.1" customHeight="1" x14ac:dyDescent="0.3">
      <c r="D172" s="75" t="s">
        <v>645</v>
      </c>
      <c r="E172" s="151"/>
      <c r="F172" s="147"/>
      <c r="G172" s="148"/>
      <c r="H172" s="148"/>
      <c r="I172" s="151"/>
      <c r="J172" s="151"/>
      <c r="K172" s="151"/>
      <c r="L172" s="151"/>
      <c r="M172" s="151"/>
    </row>
    <row r="173" spans="2:13" ht="26.1" customHeight="1" x14ac:dyDescent="0.3">
      <c r="D173" s="110" t="s">
        <v>646</v>
      </c>
      <c r="E173" s="151"/>
      <c r="F173" s="147"/>
      <c r="G173" s="148"/>
      <c r="H173" s="148"/>
      <c r="I173" s="151"/>
      <c r="J173" s="151"/>
      <c r="K173" s="151"/>
      <c r="L173" s="151"/>
      <c r="M173" s="151"/>
    </row>
    <row r="174" spans="2:13" ht="26.1" customHeight="1" thickBot="1" x14ac:dyDescent="0.35">
      <c r="B174" s="133"/>
      <c r="D174" s="105" t="s">
        <v>647</v>
      </c>
      <c r="E174" s="99"/>
      <c r="F174" s="94"/>
      <c r="G174" s="95"/>
      <c r="H174" s="76"/>
      <c r="I174" s="100"/>
      <c r="J174" s="100"/>
      <c r="K174" s="100"/>
      <c r="L174" s="100"/>
      <c r="M174" s="100"/>
    </row>
    <row r="175" spans="2:13" ht="26.1" customHeight="1" x14ac:dyDescent="0.3">
      <c r="D175" s="152"/>
      <c r="F175" s="153"/>
      <c r="G175" s="76"/>
      <c r="H175" s="76"/>
    </row>
  </sheetData>
  <mergeCells count="79">
    <mergeCell ref="L151:M151"/>
    <mergeCell ref="B158:B161"/>
    <mergeCell ref="F158:G158"/>
    <mergeCell ref="I158:J160"/>
    <mergeCell ref="L158:M158"/>
    <mergeCell ref="B165:B168"/>
    <mergeCell ref="B145:B150"/>
    <mergeCell ref="D145:E145"/>
    <mergeCell ref="F145:G145"/>
    <mergeCell ref="I145:J145"/>
    <mergeCell ref="B151:B154"/>
    <mergeCell ref="F151:G151"/>
    <mergeCell ref="I151:J153"/>
    <mergeCell ref="I136:J136"/>
    <mergeCell ref="L136:M136"/>
    <mergeCell ref="B139:B142"/>
    <mergeCell ref="F139:G139"/>
    <mergeCell ref="I139:J139"/>
    <mergeCell ref="L139:M139"/>
    <mergeCell ref="B122:B128"/>
    <mergeCell ref="F122:G122"/>
    <mergeCell ref="B129:B135"/>
    <mergeCell ref="F129:G129"/>
    <mergeCell ref="B136:B138"/>
    <mergeCell ref="F136:G136"/>
    <mergeCell ref="B106:B112"/>
    <mergeCell ref="F106:G106"/>
    <mergeCell ref="I106:J106"/>
    <mergeCell ref="L106:M106"/>
    <mergeCell ref="B113:B117"/>
    <mergeCell ref="L113:M113"/>
    <mergeCell ref="B92:B98"/>
    <mergeCell ref="F92:G92"/>
    <mergeCell ref="I92:J92"/>
    <mergeCell ref="B99:B105"/>
    <mergeCell ref="F99:G99"/>
    <mergeCell ref="I99:J99"/>
    <mergeCell ref="B78:B83"/>
    <mergeCell ref="F78:G78"/>
    <mergeCell ref="I78:J78"/>
    <mergeCell ref="B85:B91"/>
    <mergeCell ref="F85:G85"/>
    <mergeCell ref="I85:J85"/>
    <mergeCell ref="B63:B69"/>
    <mergeCell ref="F63:G63"/>
    <mergeCell ref="I63:J63"/>
    <mergeCell ref="L63:M63"/>
    <mergeCell ref="B70:B77"/>
    <mergeCell ref="F70:G70"/>
    <mergeCell ref="I70:J70"/>
    <mergeCell ref="L70:M70"/>
    <mergeCell ref="B49:B55"/>
    <mergeCell ref="F49:G49"/>
    <mergeCell ref="I49:J49"/>
    <mergeCell ref="L49:M49"/>
    <mergeCell ref="B56:B62"/>
    <mergeCell ref="F56:G56"/>
    <mergeCell ref="I56:J56"/>
    <mergeCell ref="B34:B40"/>
    <mergeCell ref="F34:G34"/>
    <mergeCell ref="I34:J34"/>
    <mergeCell ref="L34:M34"/>
    <mergeCell ref="B41:B48"/>
    <mergeCell ref="F41:G41"/>
    <mergeCell ref="I41:J41"/>
    <mergeCell ref="L41:M41"/>
    <mergeCell ref="B21:B26"/>
    <mergeCell ref="F21:G21"/>
    <mergeCell ref="L21:M21"/>
    <mergeCell ref="B27:B33"/>
    <mergeCell ref="F27:G27"/>
    <mergeCell ref="I27:J27"/>
    <mergeCell ref="L27:M27"/>
    <mergeCell ref="F4:G4"/>
    <mergeCell ref="B7:B12"/>
    <mergeCell ref="L7:M7"/>
    <mergeCell ref="F13:G13"/>
    <mergeCell ref="I13:J13"/>
    <mergeCell ref="L13:M13"/>
  </mergeCells>
  <pageMargins left="0.1" right="0.1" top="0.75" bottom="0.75" header="0.3" footer="0.3"/>
  <pageSetup scale="68" fitToHeight="0" orientation="landscape" horizontalDpi="1200" verticalDpi="1200" r:id="rId1"/>
  <rowBreaks count="8" manualBreakCount="8">
    <brk id="26" max="10" man="1"/>
    <brk id="48" max="16383" man="1"/>
    <brk id="69" max="16383" man="1"/>
    <brk id="84" max="16383" man="1"/>
    <brk id="98" max="16383" man="1"/>
    <brk id="121" max="16383" man="1"/>
    <brk id="144" max="16383" man="1"/>
    <brk id="16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1C9EB-1BC6-40A6-A11D-32150845647E}">
  <dimension ref="A1:S70"/>
  <sheetViews>
    <sheetView workbookViewId="0">
      <selection activeCell="B69" sqref="B2:R69"/>
    </sheetView>
  </sheetViews>
  <sheetFormatPr defaultRowHeight="14.4" x14ac:dyDescent="0.3"/>
  <sheetData>
    <row r="1" spans="1:19" x14ac:dyDescent="0.3">
      <c r="A1" s="155" t="s">
        <v>47</v>
      </c>
      <c r="B1" s="155" t="s">
        <v>653</v>
      </c>
      <c r="C1" s="155" t="s">
        <v>654</v>
      </c>
      <c r="D1" s="155" t="s">
        <v>655</v>
      </c>
      <c r="E1" s="155" t="s">
        <v>656</v>
      </c>
      <c r="F1" s="155" t="s">
        <v>657</v>
      </c>
      <c r="G1" s="155" t="s">
        <v>658</v>
      </c>
      <c r="H1" s="155" t="s">
        <v>659</v>
      </c>
      <c r="I1" s="155" t="s">
        <v>660</v>
      </c>
      <c r="J1" s="155" t="s">
        <v>661</v>
      </c>
      <c r="K1" s="155" t="s">
        <v>662</v>
      </c>
      <c r="L1" s="155" t="s">
        <v>663</v>
      </c>
      <c r="M1" s="155" t="s">
        <v>664</v>
      </c>
      <c r="N1" s="155" t="s">
        <v>665</v>
      </c>
      <c r="O1" s="155" t="s">
        <v>666</v>
      </c>
      <c r="P1" s="155" t="s">
        <v>667</v>
      </c>
      <c r="Q1" s="155" t="s">
        <v>668</v>
      </c>
      <c r="R1" s="155" t="s">
        <v>669</v>
      </c>
    </row>
    <row r="2" spans="1:19" x14ac:dyDescent="0.3">
      <c r="A2" s="120" t="s">
        <v>88</v>
      </c>
      <c r="B2" s="120">
        <v>19.661400350000001</v>
      </c>
      <c r="C2" s="120">
        <v>37.385721089999997</v>
      </c>
      <c r="D2" s="120">
        <v>3.8432206930000001</v>
      </c>
      <c r="E2" s="120">
        <v>22.785899019999999</v>
      </c>
      <c r="F2" s="120">
        <v>3.6925936940000001</v>
      </c>
      <c r="G2" s="120">
        <v>17.489682739999999</v>
      </c>
      <c r="H2" s="120">
        <v>0.94976703600000001</v>
      </c>
      <c r="I2" s="120">
        <v>0.94594685700000003</v>
      </c>
      <c r="J2" s="120">
        <v>0.14394119</v>
      </c>
      <c r="K2" s="120">
        <v>0.16603525899999999</v>
      </c>
      <c r="L2" s="120">
        <v>9.5900868300000006</v>
      </c>
      <c r="M2" s="120">
        <v>6.1086885E-2</v>
      </c>
      <c r="N2" s="120">
        <v>0.26720110600000002</v>
      </c>
      <c r="O2" s="120">
        <v>8.5295965000000001E-2</v>
      </c>
      <c r="P2" s="120">
        <v>0.116172229</v>
      </c>
      <c r="Q2" s="120">
        <v>1.409177E-2</v>
      </c>
      <c r="R2" s="120">
        <v>5.1641141000000002E-2</v>
      </c>
      <c r="S2" t="e">
        <f>A2=#REF!</f>
        <v>#REF!</v>
      </c>
    </row>
    <row r="3" spans="1:19" x14ac:dyDescent="0.3">
      <c r="A3" s="120" t="s">
        <v>74</v>
      </c>
      <c r="B3" s="120">
        <v>20.513645109999999</v>
      </c>
      <c r="C3" s="120">
        <v>39.608935819999999</v>
      </c>
      <c r="D3" s="120">
        <v>6.8253056709999997</v>
      </c>
      <c r="E3" s="120">
        <v>39.616442329999998</v>
      </c>
      <c r="F3" s="120">
        <v>7.5904707159999996</v>
      </c>
      <c r="G3" s="120">
        <v>29.30687811</v>
      </c>
      <c r="H3" s="120">
        <v>0.86316649899999998</v>
      </c>
      <c r="I3" s="120">
        <v>0.84978203900000004</v>
      </c>
      <c r="J3" s="120">
        <v>0.42323745600000001</v>
      </c>
      <c r="K3" s="120">
        <v>0.38933274000000001</v>
      </c>
      <c r="L3" s="120">
        <v>24.238252549999999</v>
      </c>
      <c r="M3" s="120">
        <v>0.27472301999999998</v>
      </c>
      <c r="N3" s="120">
        <v>0.31704130800000002</v>
      </c>
      <c r="O3" s="120">
        <v>1.9517712999999999E-2</v>
      </c>
      <c r="P3" s="120">
        <v>0.165979921</v>
      </c>
      <c r="Q3" s="120">
        <v>2.6846090999999999E-2</v>
      </c>
      <c r="R3" s="120">
        <v>0.104697583</v>
      </c>
      <c r="S3" t="e">
        <f>A3=#REF!</f>
        <v>#REF!</v>
      </c>
    </row>
    <row r="4" spans="1:19" x14ac:dyDescent="0.3">
      <c r="A4" s="120" t="s">
        <v>118</v>
      </c>
      <c r="B4" s="120">
        <v>19.886948870000001</v>
      </c>
      <c r="C4" s="120">
        <v>36.562508819999998</v>
      </c>
      <c r="D4" s="120">
        <v>5.907028993</v>
      </c>
      <c r="E4" s="120">
        <v>28.454253739999999</v>
      </c>
      <c r="F4" s="120">
        <v>4.2722965779999997</v>
      </c>
      <c r="G4" s="120">
        <v>26.020165349999999</v>
      </c>
      <c r="H4" s="120">
        <v>0.89659390100000003</v>
      </c>
      <c r="I4" s="120">
        <v>0.83540692299999997</v>
      </c>
      <c r="J4" s="120">
        <v>0.14756576199999999</v>
      </c>
      <c r="K4" s="120">
        <v>0.34348169000000001</v>
      </c>
      <c r="L4" s="120">
        <v>61.093444519999998</v>
      </c>
      <c r="M4" s="120">
        <v>0.31030925700000001</v>
      </c>
      <c r="N4" s="120">
        <v>0.161192222</v>
      </c>
      <c r="O4" s="120">
        <v>2.4466046000000002E-2</v>
      </c>
      <c r="P4" s="120">
        <v>6.6565138999999995E-2</v>
      </c>
      <c r="Q4" s="120">
        <v>1.8345520000000001E-2</v>
      </c>
      <c r="R4" s="120">
        <v>5.1815517999999998E-2</v>
      </c>
      <c r="S4" t="e">
        <f>A4=#REF!</f>
        <v>#REF!</v>
      </c>
    </row>
    <row r="5" spans="1:19" x14ac:dyDescent="0.3">
      <c r="A5" s="120" t="s">
        <v>120</v>
      </c>
      <c r="B5" s="120">
        <v>0</v>
      </c>
      <c r="C5" s="120">
        <v>0</v>
      </c>
      <c r="D5" s="120">
        <v>0</v>
      </c>
      <c r="E5" s="120">
        <v>0</v>
      </c>
      <c r="F5" s="120">
        <v>0</v>
      </c>
      <c r="G5" s="120">
        <v>0</v>
      </c>
      <c r="H5" s="120"/>
      <c r="I5" s="120"/>
      <c r="J5" s="120"/>
      <c r="K5" s="120"/>
      <c r="L5" s="120">
        <v>0</v>
      </c>
      <c r="M5" s="120"/>
      <c r="N5" s="120"/>
      <c r="O5" s="120"/>
      <c r="P5" s="120"/>
      <c r="Q5" s="120"/>
      <c r="R5" s="120"/>
      <c r="S5" t="e">
        <f>A5=#REF!</f>
        <v>#REF!</v>
      </c>
    </row>
    <row r="6" spans="1:19" x14ac:dyDescent="0.3">
      <c r="A6" s="120" t="s">
        <v>107</v>
      </c>
      <c r="B6" s="120">
        <v>13</v>
      </c>
      <c r="C6" s="120">
        <v>17.3</v>
      </c>
      <c r="D6" s="120">
        <v>-6.8537118579999996</v>
      </c>
      <c r="E6" s="120">
        <v>1.8614467530000001</v>
      </c>
      <c r="F6" s="120">
        <v>0.253012717</v>
      </c>
      <c r="G6" s="120">
        <v>7.1</v>
      </c>
      <c r="H6" s="120">
        <v>0.93992598699999996</v>
      </c>
      <c r="I6" s="120">
        <v>0.92450817699999999</v>
      </c>
      <c r="J6" s="120">
        <v>0</v>
      </c>
      <c r="K6" s="120">
        <v>0</v>
      </c>
      <c r="L6" s="120">
        <v>12.229388220000001</v>
      </c>
      <c r="M6" s="120">
        <v>0.33134260799999998</v>
      </c>
      <c r="N6" s="120">
        <v>0.29433467400000002</v>
      </c>
      <c r="O6" s="120">
        <v>2.7108278E-2</v>
      </c>
      <c r="P6" s="120">
        <v>2.1936115999999999E-2</v>
      </c>
      <c r="Q6" s="120">
        <v>0.13219161800000001</v>
      </c>
      <c r="R6" s="120">
        <v>0.113098662</v>
      </c>
      <c r="S6" t="e">
        <f>A6=#REF!</f>
        <v>#REF!</v>
      </c>
    </row>
    <row r="7" spans="1:19" x14ac:dyDescent="0.3">
      <c r="A7" s="120" t="s">
        <v>99</v>
      </c>
      <c r="B7" s="120">
        <v>16.808384879999998</v>
      </c>
      <c r="C7" s="120">
        <v>31.062102459999998</v>
      </c>
      <c r="D7" s="120">
        <v>-0.15010093799999999</v>
      </c>
      <c r="E7" s="120">
        <v>19.53350872</v>
      </c>
      <c r="F7" s="120">
        <v>3.0683978619999999</v>
      </c>
      <c r="G7" s="120">
        <v>13.38996906</v>
      </c>
      <c r="H7" s="120">
        <v>0.87007182299999997</v>
      </c>
      <c r="I7" s="120">
        <v>0.93177303199999995</v>
      </c>
      <c r="J7" s="120">
        <v>0</v>
      </c>
      <c r="K7" s="120">
        <v>0</v>
      </c>
      <c r="L7" s="120">
        <v>56.067299869999999</v>
      </c>
      <c r="M7" s="120">
        <v>0.38032482400000001</v>
      </c>
      <c r="N7" s="120">
        <v>0.20770874</v>
      </c>
      <c r="O7" s="120">
        <v>5.1179008999999998E-2</v>
      </c>
      <c r="P7" s="120">
        <v>5.9246225E-2</v>
      </c>
      <c r="Q7" s="120">
        <v>4.0080241000000003E-2</v>
      </c>
      <c r="R7" s="120">
        <v>5.7203263999999997E-2</v>
      </c>
      <c r="S7" t="e">
        <f>A7=#REF!</f>
        <v>#REF!</v>
      </c>
    </row>
    <row r="8" spans="1:19" x14ac:dyDescent="0.3">
      <c r="A8" s="120" t="s">
        <v>100</v>
      </c>
      <c r="B8" s="120">
        <v>16.956346409999998</v>
      </c>
      <c r="C8" s="120">
        <v>31.183972019999999</v>
      </c>
      <c r="D8" s="120">
        <v>3.1470307740000001</v>
      </c>
      <c r="E8" s="120">
        <v>23.8216185</v>
      </c>
      <c r="F8" s="120">
        <v>4.0947844050000004</v>
      </c>
      <c r="G8" s="120">
        <v>15.23762093</v>
      </c>
      <c r="H8" s="120">
        <v>0.84140566999999999</v>
      </c>
      <c r="I8" s="120">
        <v>0.91245476800000003</v>
      </c>
      <c r="J8" s="120">
        <v>0</v>
      </c>
      <c r="K8" s="120">
        <v>0</v>
      </c>
      <c r="L8" s="120">
        <v>59.826063449999999</v>
      </c>
      <c r="M8" s="120">
        <v>0.35637425099999998</v>
      </c>
      <c r="N8" s="120">
        <v>0.21387176299999999</v>
      </c>
      <c r="O8" s="120">
        <v>3.6207821000000001E-2</v>
      </c>
      <c r="P8" s="120">
        <v>6.1031730999999999E-2</v>
      </c>
      <c r="Q8" s="120">
        <v>6.1279533999999997E-2</v>
      </c>
      <c r="R8" s="120">
        <v>5.5352676000000003E-2</v>
      </c>
      <c r="S8" t="e">
        <f>A8=#REF!</f>
        <v>#REF!</v>
      </c>
    </row>
    <row r="9" spans="1:19" x14ac:dyDescent="0.3">
      <c r="A9" s="120" t="s">
        <v>102</v>
      </c>
      <c r="B9" s="120">
        <v>16.67878524</v>
      </c>
      <c r="C9" s="120">
        <v>30.880185529999999</v>
      </c>
      <c r="D9" s="120">
        <v>-0.17263476699999999</v>
      </c>
      <c r="E9" s="120">
        <v>18.920012620000001</v>
      </c>
      <c r="F9" s="120">
        <v>3.053913053</v>
      </c>
      <c r="G9" s="120">
        <v>12.515578290000001</v>
      </c>
      <c r="H9" s="120">
        <v>0.89638604200000005</v>
      </c>
      <c r="I9" s="120">
        <v>0.94189700700000001</v>
      </c>
      <c r="J9" s="120">
        <v>0</v>
      </c>
      <c r="K9" s="120">
        <v>0</v>
      </c>
      <c r="L9" s="120">
        <v>63.407206189999997</v>
      </c>
      <c r="M9" s="120">
        <v>0.39176258400000002</v>
      </c>
      <c r="N9" s="120">
        <v>0.21325961700000001</v>
      </c>
      <c r="O9" s="120">
        <v>5.0970776000000002E-2</v>
      </c>
      <c r="P9" s="120">
        <v>5.7604241E-2</v>
      </c>
      <c r="Q9" s="120">
        <v>4.6042310000000003E-2</v>
      </c>
      <c r="R9" s="120">
        <v>5.864229E-2</v>
      </c>
      <c r="S9" t="e">
        <f>A9=#REF!</f>
        <v>#REF!</v>
      </c>
    </row>
    <row r="10" spans="1:19" x14ac:dyDescent="0.3">
      <c r="A10" s="120" t="s">
        <v>108</v>
      </c>
      <c r="B10" s="120">
        <v>16.622848730000001</v>
      </c>
      <c r="C10" s="120">
        <v>30.87520782</v>
      </c>
      <c r="D10" s="120">
        <v>-2.1582431010000001</v>
      </c>
      <c r="E10" s="120">
        <v>13.10978263</v>
      </c>
      <c r="F10" s="120">
        <v>2.7110688170000001</v>
      </c>
      <c r="G10" s="120">
        <v>9.8361416150000007</v>
      </c>
      <c r="H10" s="120">
        <v>0.92085229899999999</v>
      </c>
      <c r="I10" s="120">
        <v>0.9438204</v>
      </c>
      <c r="J10" s="120">
        <v>0</v>
      </c>
      <c r="K10" s="120">
        <v>0</v>
      </c>
      <c r="L10" s="120">
        <v>71.747857620000005</v>
      </c>
      <c r="M10" s="120">
        <v>0.64903586300000005</v>
      </c>
      <c r="N10" s="120">
        <v>0.32851678000000001</v>
      </c>
      <c r="O10" s="120">
        <v>0.100657208</v>
      </c>
      <c r="P10" s="120">
        <v>8.7990481999999995E-2</v>
      </c>
      <c r="Q10" s="120">
        <v>4.5547986999999998E-2</v>
      </c>
      <c r="R10" s="120">
        <v>9.4321103000000003E-2</v>
      </c>
      <c r="S10" t="e">
        <f>A10=#REF!</f>
        <v>#REF!</v>
      </c>
    </row>
    <row r="11" spans="1:19" x14ac:dyDescent="0.3">
      <c r="A11" s="120" t="s">
        <v>110</v>
      </c>
      <c r="B11" s="120">
        <v>17.935204930000001</v>
      </c>
      <c r="C11" s="120">
        <v>26.414398899999998</v>
      </c>
      <c r="D11" s="120">
        <v>-1.3967430199999999</v>
      </c>
      <c r="E11" s="120">
        <v>26.06918946</v>
      </c>
      <c r="F11" s="120">
        <v>2.804327598</v>
      </c>
      <c r="G11" s="120">
        <v>9.7100068440000005</v>
      </c>
      <c r="H11" s="120">
        <v>1.0336939789999999</v>
      </c>
      <c r="I11" s="120">
        <v>1.101185651</v>
      </c>
      <c r="J11" s="120">
        <v>7.0195795000000005E-2</v>
      </c>
      <c r="K11" s="120">
        <v>0.210803456</v>
      </c>
      <c r="L11" s="120">
        <v>59.978702769999998</v>
      </c>
      <c r="M11" s="120">
        <v>0.393673196</v>
      </c>
      <c r="N11" s="120">
        <v>0.16236856099999999</v>
      </c>
      <c r="O11" s="120">
        <v>2.2146828E-2</v>
      </c>
      <c r="P11" s="120">
        <v>9.9537868000000002E-2</v>
      </c>
      <c r="Q11" s="120">
        <v>7.0538349999999996E-3</v>
      </c>
      <c r="R11" s="120">
        <v>3.3630028999999999E-2</v>
      </c>
      <c r="S11" t="e">
        <f>A11=#REF!</f>
        <v>#REF!</v>
      </c>
    </row>
    <row r="12" spans="1:19" x14ac:dyDescent="0.3">
      <c r="A12" s="120" t="s">
        <v>78</v>
      </c>
      <c r="B12" s="120">
        <v>20.061331030000002</v>
      </c>
      <c r="C12" s="120">
        <v>36.346072300000003</v>
      </c>
      <c r="D12" s="120">
        <v>3.3949750949999999</v>
      </c>
      <c r="E12" s="120">
        <v>31.101707009999998</v>
      </c>
      <c r="F12" s="120">
        <v>2.5894779090000002</v>
      </c>
      <c r="G12" s="120">
        <v>20.60098962</v>
      </c>
      <c r="H12" s="120">
        <v>0.83735058200000001</v>
      </c>
      <c r="I12" s="120">
        <v>0.89352173499999998</v>
      </c>
      <c r="J12" s="120">
        <v>0.21897985</v>
      </c>
      <c r="K12" s="120">
        <v>0.39647163099999999</v>
      </c>
      <c r="L12" s="120">
        <v>27.67052296</v>
      </c>
      <c r="M12" s="120">
        <v>0.177473197</v>
      </c>
      <c r="N12" s="120">
        <v>0.30039180300000001</v>
      </c>
      <c r="O12" s="120">
        <v>8.9562035999999998E-2</v>
      </c>
      <c r="P12" s="120">
        <v>0.12929491500000001</v>
      </c>
      <c r="Q12" s="120">
        <v>1.8924442999999999E-2</v>
      </c>
      <c r="R12" s="120">
        <v>6.2610410000000005E-2</v>
      </c>
      <c r="S12" t="e">
        <f>A12=#REF!</f>
        <v>#REF!</v>
      </c>
    </row>
    <row r="13" spans="1:19" x14ac:dyDescent="0.3">
      <c r="A13" s="120" t="s">
        <v>90</v>
      </c>
      <c r="B13" s="120">
        <v>19.693414229999998</v>
      </c>
      <c r="C13" s="120">
        <v>35.488719930000002</v>
      </c>
      <c r="D13" s="120">
        <v>3.5762011139999998</v>
      </c>
      <c r="E13" s="120">
        <v>31.717900910000001</v>
      </c>
      <c r="F13" s="120">
        <v>2.6182248989999999</v>
      </c>
      <c r="G13" s="120">
        <v>19.703707290000001</v>
      </c>
      <c r="H13" s="120">
        <v>0.84091923899999999</v>
      </c>
      <c r="I13" s="120">
        <v>0.89980172700000005</v>
      </c>
      <c r="J13" s="120">
        <v>0.23993329399999999</v>
      </c>
      <c r="K13" s="120">
        <v>0.40677843400000002</v>
      </c>
      <c r="L13" s="120">
        <v>24.817737080000001</v>
      </c>
      <c r="M13" s="120">
        <v>0.15086918899999999</v>
      </c>
      <c r="N13" s="120">
        <v>0.29052706299999997</v>
      </c>
      <c r="O13" s="120">
        <v>8.6904562000000005E-2</v>
      </c>
      <c r="P13" s="120">
        <v>0.126801571</v>
      </c>
      <c r="Q13" s="120">
        <v>1.7251589000000001E-2</v>
      </c>
      <c r="R13" s="120">
        <v>5.9569342999999997E-2</v>
      </c>
      <c r="S13" t="e">
        <f>A13=#REF!</f>
        <v>#REF!</v>
      </c>
    </row>
    <row r="14" spans="1:19" x14ac:dyDescent="0.3">
      <c r="A14" s="120" t="s">
        <v>117</v>
      </c>
      <c r="B14" s="120">
        <v>19.915802710000001</v>
      </c>
      <c r="C14" s="120">
        <v>38.658795550000001</v>
      </c>
      <c r="D14" s="120">
        <v>4.1388623109999996</v>
      </c>
      <c r="E14" s="120">
        <v>37.980525450000002</v>
      </c>
      <c r="F14" s="120">
        <v>5.1451503499999998</v>
      </c>
      <c r="G14" s="120">
        <v>26.380421779999999</v>
      </c>
      <c r="H14" s="120">
        <v>0.48741186199999997</v>
      </c>
      <c r="I14" s="120">
        <v>0.85188005700000002</v>
      </c>
      <c r="J14" s="120">
        <v>1.5973983000000001E-2</v>
      </c>
      <c r="K14" s="120">
        <v>1.6295211E-2</v>
      </c>
      <c r="L14" s="120">
        <v>19.109659690000001</v>
      </c>
      <c r="M14" s="120">
        <v>0.15432610499999999</v>
      </c>
      <c r="N14" s="120">
        <v>0.209915028</v>
      </c>
      <c r="O14" s="120">
        <v>2.4967547E-2</v>
      </c>
      <c r="P14" s="120">
        <v>9.7236115999999997E-2</v>
      </c>
      <c r="Q14" s="120">
        <v>1.0556886999999999E-2</v>
      </c>
      <c r="R14" s="120">
        <v>7.7154476999999999E-2</v>
      </c>
      <c r="S14" t="e">
        <f>A14=#REF!</f>
        <v>#REF!</v>
      </c>
    </row>
    <row r="15" spans="1:19" x14ac:dyDescent="0.3">
      <c r="A15" s="120" t="s">
        <v>84</v>
      </c>
      <c r="B15" s="120">
        <v>18.861197870000002</v>
      </c>
      <c r="C15" s="120">
        <v>39.067722320000001</v>
      </c>
      <c r="D15" s="120">
        <v>1.2706796810000001</v>
      </c>
      <c r="E15" s="120">
        <v>36.977127330000002</v>
      </c>
      <c r="F15" s="120">
        <v>4.3886139240000004</v>
      </c>
      <c r="G15" s="120">
        <v>24.742415560000001</v>
      </c>
      <c r="H15" s="120">
        <v>0.89435601200000003</v>
      </c>
      <c r="I15" s="120">
        <v>0.96097218200000001</v>
      </c>
      <c r="J15" s="120">
        <v>0.16403195000000001</v>
      </c>
      <c r="K15" s="120">
        <v>0.15949907799999999</v>
      </c>
      <c r="L15" s="120">
        <v>9.224128017</v>
      </c>
      <c r="M15" s="120">
        <v>5.0692305E-2</v>
      </c>
      <c r="N15" s="120">
        <v>6.4469579999999999E-2</v>
      </c>
      <c r="O15" s="120">
        <v>1.0804662E-2</v>
      </c>
      <c r="P15" s="120">
        <v>3.0263736999999999E-2</v>
      </c>
      <c r="Q15" s="120">
        <v>0</v>
      </c>
      <c r="R15" s="120">
        <v>2.3401181E-2</v>
      </c>
      <c r="S15" t="e">
        <f>A15=#REF!</f>
        <v>#REF!</v>
      </c>
    </row>
    <row r="16" spans="1:19" x14ac:dyDescent="0.3">
      <c r="A16" s="120" t="s">
        <v>109</v>
      </c>
      <c r="B16" s="120">
        <v>16.85975582</v>
      </c>
      <c r="C16" s="120">
        <v>27.840600609999999</v>
      </c>
      <c r="D16" s="120">
        <v>-3.8946786150000001</v>
      </c>
      <c r="E16" s="120">
        <v>18.929501590000001</v>
      </c>
      <c r="F16" s="120">
        <v>2.7248665519999999</v>
      </c>
      <c r="G16" s="120">
        <v>8.524241065</v>
      </c>
      <c r="H16" s="120">
        <v>1.01209985</v>
      </c>
      <c r="I16" s="120">
        <v>1.0279822750000001</v>
      </c>
      <c r="J16" s="120">
        <v>5.0735925000000001E-2</v>
      </c>
      <c r="K16" s="120">
        <v>0.20055373100000001</v>
      </c>
      <c r="L16" s="120">
        <v>52.014715170000002</v>
      </c>
      <c r="M16" s="120">
        <v>0.45007744599999999</v>
      </c>
      <c r="N16" s="120">
        <v>4.4034107000000003E-2</v>
      </c>
      <c r="O16" s="120">
        <v>3.9282969999999999E-3</v>
      </c>
      <c r="P16" s="120">
        <v>3.1490639000000001E-2</v>
      </c>
      <c r="Q16" s="120">
        <v>4.12645E-4</v>
      </c>
      <c r="R16" s="120">
        <v>8.2025259999999999E-3</v>
      </c>
      <c r="S16" t="e">
        <f>A16=#REF!</f>
        <v>#REF!</v>
      </c>
    </row>
    <row r="17" spans="1:19" x14ac:dyDescent="0.3">
      <c r="A17" s="120" t="s">
        <v>106</v>
      </c>
      <c r="B17" s="120">
        <v>14.62230898</v>
      </c>
      <c r="C17" s="120">
        <v>22.641749069999999</v>
      </c>
      <c r="D17" s="120">
        <v>3.212795678</v>
      </c>
      <c r="E17" s="120">
        <v>24.012478250000001</v>
      </c>
      <c r="F17" s="120">
        <v>2.2951309270000002</v>
      </c>
      <c r="G17" s="120">
        <v>9.9489328369999992</v>
      </c>
      <c r="H17" s="120">
        <v>0.85996971300000002</v>
      </c>
      <c r="I17" s="120">
        <v>0.91815537999999997</v>
      </c>
      <c r="J17" s="120">
        <v>0.29012924000000001</v>
      </c>
      <c r="K17" s="120">
        <v>0.32466132399999997</v>
      </c>
      <c r="L17" s="120">
        <v>15.402500679999999</v>
      </c>
      <c r="M17" s="120">
        <v>0.127358791</v>
      </c>
      <c r="N17" s="120">
        <v>0.40691886100000002</v>
      </c>
      <c r="O17" s="120">
        <v>9.9228358000000003E-2</v>
      </c>
      <c r="P17" s="120">
        <v>0.17001100299999999</v>
      </c>
      <c r="Q17" s="120">
        <v>4.8988884000000003E-2</v>
      </c>
      <c r="R17" s="120">
        <v>8.8690616E-2</v>
      </c>
      <c r="S17" t="e">
        <f>A17=#REF!</f>
        <v>#REF!</v>
      </c>
    </row>
    <row r="18" spans="1:19" x14ac:dyDescent="0.3">
      <c r="A18" s="120" t="s">
        <v>112</v>
      </c>
      <c r="B18" s="120">
        <v>13</v>
      </c>
      <c r="C18" s="120">
        <v>17.3</v>
      </c>
      <c r="D18" s="120">
        <v>-0.94203394299999998</v>
      </c>
      <c r="E18" s="120">
        <v>8.6960533299999998</v>
      </c>
      <c r="F18" s="120">
        <v>1.4786058660000001</v>
      </c>
      <c r="G18" s="120">
        <v>7.1</v>
      </c>
      <c r="H18" s="120">
        <v>0.92060187999999998</v>
      </c>
      <c r="I18" s="120">
        <v>0.90673502800000005</v>
      </c>
      <c r="J18" s="120">
        <v>9.9635190999999998E-2</v>
      </c>
      <c r="K18" s="120">
        <v>0.10065892</v>
      </c>
      <c r="L18" s="120">
        <v>9.2375386289999994</v>
      </c>
      <c r="M18" s="120">
        <v>0.184771619</v>
      </c>
      <c r="N18" s="120">
        <v>0.34182083600000002</v>
      </c>
      <c r="O18" s="120">
        <v>5.0124144000000002E-2</v>
      </c>
      <c r="P18" s="120">
        <v>0.10317430299999999</v>
      </c>
      <c r="Q18" s="120">
        <v>8.2236640999999999E-2</v>
      </c>
      <c r="R18" s="120">
        <v>0.106285748</v>
      </c>
      <c r="S18" t="e">
        <f>A18=#REF!</f>
        <v>#REF!</v>
      </c>
    </row>
    <row r="19" spans="1:19" x14ac:dyDescent="0.3">
      <c r="A19" s="120" t="s">
        <v>111</v>
      </c>
      <c r="B19" s="120">
        <v>18</v>
      </c>
      <c r="C19" s="120">
        <v>26.4</v>
      </c>
      <c r="D19" s="120">
        <v>-2.716270229</v>
      </c>
      <c r="E19" s="120">
        <v>25.766198079999999</v>
      </c>
      <c r="F19" s="120">
        <v>4.0807491909999998</v>
      </c>
      <c r="G19" s="120">
        <v>9.8000000000000007</v>
      </c>
      <c r="H19" s="120">
        <v>1.069451664</v>
      </c>
      <c r="I19" s="120">
        <v>1.15933146</v>
      </c>
      <c r="J19" s="120">
        <v>0.14469095400000001</v>
      </c>
      <c r="K19" s="120">
        <v>0.33194053800000001</v>
      </c>
      <c r="L19" s="120">
        <v>65.210699959999999</v>
      </c>
      <c r="M19" s="120">
        <v>0.66539952700000005</v>
      </c>
      <c r="N19" s="120">
        <v>0.33605608199999998</v>
      </c>
      <c r="O19" s="120">
        <v>4.8213065999999999E-2</v>
      </c>
      <c r="P19" s="120">
        <v>0.209402538</v>
      </c>
      <c r="Q19" s="120">
        <v>1.02924E-2</v>
      </c>
      <c r="R19" s="120">
        <v>6.8148078000000001E-2</v>
      </c>
      <c r="S19" t="e">
        <f>A19=#REF!</f>
        <v>#REF!</v>
      </c>
    </row>
    <row r="20" spans="1:19" x14ac:dyDescent="0.3">
      <c r="A20" s="120" t="s">
        <v>85</v>
      </c>
      <c r="B20" s="120">
        <v>17.850061279999998</v>
      </c>
      <c r="C20" s="120">
        <v>32.891308019999997</v>
      </c>
      <c r="D20" s="120">
        <v>3.4777566769999999</v>
      </c>
      <c r="E20" s="120">
        <v>23.752634560000001</v>
      </c>
      <c r="F20" s="120">
        <v>4.1889248080000003</v>
      </c>
      <c r="G20" s="120">
        <v>17.705551679999999</v>
      </c>
      <c r="H20" s="120">
        <v>0.77479899699999999</v>
      </c>
      <c r="I20" s="120">
        <v>0.888258879</v>
      </c>
      <c r="J20" s="120">
        <v>0</v>
      </c>
      <c r="K20" s="120">
        <v>0</v>
      </c>
      <c r="L20" s="120">
        <v>40.662624090000001</v>
      </c>
      <c r="M20" s="120">
        <v>0.27625993500000001</v>
      </c>
      <c r="N20" s="120">
        <v>0.177150853</v>
      </c>
      <c r="O20" s="120">
        <v>2.1564712E-2</v>
      </c>
      <c r="P20" s="120">
        <v>6.2403741999999998E-2</v>
      </c>
      <c r="Q20" s="120">
        <v>4.6031638E-2</v>
      </c>
      <c r="R20" s="120">
        <v>4.7150759E-2</v>
      </c>
      <c r="S20" t="e">
        <f>A20=#REF!</f>
        <v>#REF!</v>
      </c>
    </row>
    <row r="21" spans="1:19" x14ac:dyDescent="0.3">
      <c r="A21" s="120" t="s">
        <v>89</v>
      </c>
      <c r="B21" s="120">
        <v>18.755918959999999</v>
      </c>
      <c r="C21" s="120">
        <v>32.400894280000003</v>
      </c>
      <c r="D21" s="120">
        <v>5.4395263260000002</v>
      </c>
      <c r="E21" s="120">
        <v>19.064693429999998</v>
      </c>
      <c r="F21" s="120">
        <v>3.0101886869999999</v>
      </c>
      <c r="G21" s="120">
        <v>13.88926792</v>
      </c>
      <c r="H21" s="120">
        <v>0.89317124599999997</v>
      </c>
      <c r="I21" s="120">
        <v>0.90509659799999997</v>
      </c>
      <c r="J21" s="120">
        <v>0</v>
      </c>
      <c r="K21" s="120">
        <v>0</v>
      </c>
      <c r="L21" s="120">
        <v>11.97334697</v>
      </c>
      <c r="M21" s="120">
        <v>8.3827155E-2</v>
      </c>
      <c r="N21" s="120">
        <v>4.1230994999999999E-2</v>
      </c>
      <c r="O21" s="120">
        <v>5.1011379999999999E-3</v>
      </c>
      <c r="P21" s="120">
        <v>1.9477050999999999E-2</v>
      </c>
      <c r="Q21" s="120">
        <v>2.7021129999999999E-3</v>
      </c>
      <c r="R21" s="120">
        <v>1.3950693E-2</v>
      </c>
      <c r="S21" t="e">
        <f>A21=#REF!</f>
        <v>#REF!</v>
      </c>
    </row>
    <row r="22" spans="1:19" x14ac:dyDescent="0.3">
      <c r="A22" s="120" t="s">
        <v>83</v>
      </c>
      <c r="B22" s="120">
        <v>18.235963399999999</v>
      </c>
      <c r="C22" s="120">
        <v>41.460853960000001</v>
      </c>
      <c r="D22" s="120">
        <v>-0.67516019800000004</v>
      </c>
      <c r="E22" s="120">
        <v>34.324075450000002</v>
      </c>
      <c r="F22" s="120">
        <v>3.5465627729999998</v>
      </c>
      <c r="G22" s="120">
        <v>26.36085396</v>
      </c>
      <c r="H22" s="120">
        <v>0.97033794299999998</v>
      </c>
      <c r="I22" s="120">
        <v>0.99212204199999998</v>
      </c>
      <c r="J22" s="120">
        <v>0.159348661</v>
      </c>
      <c r="K22" s="120">
        <v>0.14622437499999999</v>
      </c>
      <c r="L22" s="120">
        <v>10.14316762</v>
      </c>
      <c r="M22" s="120">
        <v>4.6439063000000003E-2</v>
      </c>
      <c r="N22" s="120">
        <v>6.1952449999999999E-2</v>
      </c>
      <c r="O22" s="120">
        <v>9.0258860000000003E-3</v>
      </c>
      <c r="P22" s="120">
        <v>2.6756645999999999E-2</v>
      </c>
      <c r="Q22" s="120">
        <v>0</v>
      </c>
      <c r="R22" s="120">
        <v>2.6169918E-2</v>
      </c>
      <c r="S22" t="e">
        <f>A22=#REF!</f>
        <v>#REF!</v>
      </c>
    </row>
    <row r="23" spans="1:19" x14ac:dyDescent="0.3">
      <c r="A23" s="120" t="s">
        <v>67</v>
      </c>
      <c r="B23" s="120">
        <v>21.157618039999999</v>
      </c>
      <c r="C23" s="120">
        <v>39.714769050000001</v>
      </c>
      <c r="D23" s="120">
        <v>6.0877455119999997</v>
      </c>
      <c r="E23" s="120">
        <v>53.0912668</v>
      </c>
      <c r="F23" s="120">
        <v>14.331117600000001</v>
      </c>
      <c r="G23" s="120">
        <v>38.757205110000001</v>
      </c>
      <c r="H23" s="120">
        <v>0.82184628800000004</v>
      </c>
      <c r="I23" s="120">
        <v>0.86981223100000005</v>
      </c>
      <c r="J23" s="120">
        <v>8.8985279E-2</v>
      </c>
      <c r="K23" s="120">
        <v>5.9344101000000003E-2</v>
      </c>
      <c r="L23" s="120">
        <v>15.02523173</v>
      </c>
      <c r="M23" s="120">
        <v>9.2683038999999995E-2</v>
      </c>
      <c r="N23" s="120">
        <v>0.40838087299999998</v>
      </c>
      <c r="O23" s="120">
        <v>5.4960701000000001E-2</v>
      </c>
      <c r="P23" s="120">
        <v>0.15980406699999999</v>
      </c>
      <c r="Q23" s="120">
        <v>2.6057629999999998E-2</v>
      </c>
      <c r="R23" s="120">
        <v>0.16755847500000001</v>
      </c>
      <c r="S23" t="e">
        <f>A23=#REF!</f>
        <v>#REF!</v>
      </c>
    </row>
    <row r="24" spans="1:19" x14ac:dyDescent="0.3">
      <c r="A24" s="120" t="s">
        <v>86</v>
      </c>
      <c r="B24" s="120">
        <v>18.818051789999998</v>
      </c>
      <c r="C24" s="120">
        <v>36.425798669999999</v>
      </c>
      <c r="D24" s="120">
        <v>6.6614521489999996</v>
      </c>
      <c r="E24" s="120">
        <v>52.808552370000001</v>
      </c>
      <c r="F24" s="120">
        <v>14.05808614</v>
      </c>
      <c r="G24" s="120">
        <v>37.001559239999999</v>
      </c>
      <c r="H24" s="120">
        <v>0.83338756300000005</v>
      </c>
      <c r="I24" s="120">
        <v>0.88286620199999999</v>
      </c>
      <c r="J24" s="120">
        <v>0.12269187300000001</v>
      </c>
      <c r="K24" s="120">
        <v>7.8788862000000001E-2</v>
      </c>
      <c r="L24" s="120">
        <v>14.67871139</v>
      </c>
      <c r="M24" s="120">
        <v>0.13979678800000001</v>
      </c>
      <c r="N24" s="120">
        <v>0.578204151</v>
      </c>
      <c r="O24" s="120">
        <v>6.3288972999999998E-2</v>
      </c>
      <c r="P24" s="120">
        <v>0.233340197</v>
      </c>
      <c r="Q24" s="120">
        <v>3.9742213999999998E-2</v>
      </c>
      <c r="R24" s="120">
        <v>0.241832766</v>
      </c>
      <c r="S24" t="e">
        <f>A24=#REF!</f>
        <v>#REF!</v>
      </c>
    </row>
    <row r="25" spans="1:19" x14ac:dyDescent="0.3">
      <c r="A25" s="120" t="s">
        <v>94</v>
      </c>
      <c r="B25" s="120">
        <v>19.35730968</v>
      </c>
      <c r="C25" s="120">
        <v>36.432903670000002</v>
      </c>
      <c r="D25" s="120">
        <v>3.546056922</v>
      </c>
      <c r="E25" s="120">
        <v>21.745901740000001</v>
      </c>
      <c r="F25" s="120">
        <v>3.2153970049999998</v>
      </c>
      <c r="G25" s="120">
        <v>15.097502820000001</v>
      </c>
      <c r="H25" s="120">
        <v>0.94284374500000001</v>
      </c>
      <c r="I25" s="120">
        <v>0.956962121</v>
      </c>
      <c r="J25" s="120">
        <v>5.8871462999999999E-2</v>
      </c>
      <c r="K25" s="120">
        <v>9.2002479999999998E-2</v>
      </c>
      <c r="L25" s="120">
        <v>13.30499887</v>
      </c>
      <c r="M25" s="120">
        <v>0.10252685</v>
      </c>
      <c r="N25" s="120">
        <v>0.38934734100000001</v>
      </c>
      <c r="O25" s="120">
        <v>0.153166617</v>
      </c>
      <c r="P25" s="120">
        <v>0.152946637</v>
      </c>
      <c r="Q25" s="120">
        <v>9.0100969999999999E-3</v>
      </c>
      <c r="R25" s="120">
        <v>7.4223991000000003E-2</v>
      </c>
      <c r="S25" t="e">
        <f>A25=#REF!</f>
        <v>#REF!</v>
      </c>
    </row>
    <row r="26" spans="1:19" x14ac:dyDescent="0.3">
      <c r="A26" s="120" t="s">
        <v>92</v>
      </c>
      <c r="B26" s="120">
        <v>18.899999999999999</v>
      </c>
      <c r="C26" s="120">
        <v>35</v>
      </c>
      <c r="D26" s="120">
        <v>3.3037707890000001</v>
      </c>
      <c r="E26" s="120">
        <v>18.639614590000001</v>
      </c>
      <c r="F26" s="120">
        <v>2.8780887580000001</v>
      </c>
      <c r="G26" s="120">
        <v>11.5</v>
      </c>
      <c r="H26" s="120">
        <v>0.92753006599999999</v>
      </c>
      <c r="I26" s="120">
        <v>0.96234425999999995</v>
      </c>
      <c r="J26" s="120">
        <v>2.9803418000000002E-2</v>
      </c>
      <c r="K26" s="120">
        <v>6.0727376E-2</v>
      </c>
      <c r="L26" s="120">
        <v>12.869503679999999</v>
      </c>
      <c r="M26" s="120">
        <v>0.11990440300000001</v>
      </c>
      <c r="N26" s="120">
        <v>0.43917698900000002</v>
      </c>
      <c r="O26" s="120">
        <v>0.186489039</v>
      </c>
      <c r="P26" s="120">
        <v>0.164064666</v>
      </c>
      <c r="Q26" s="120">
        <v>4.6119000000000004E-3</v>
      </c>
      <c r="R26" s="120">
        <v>8.4011384999999994E-2</v>
      </c>
      <c r="S26" t="e">
        <f>A26=#REF!</f>
        <v>#REF!</v>
      </c>
    </row>
    <row r="27" spans="1:19" x14ac:dyDescent="0.3">
      <c r="A27" s="120" t="s">
        <v>75</v>
      </c>
      <c r="B27" s="120">
        <v>20.499340480000001</v>
      </c>
      <c r="C27" s="120">
        <v>35.629789870000003</v>
      </c>
      <c r="D27" s="120">
        <v>7.7425484720000002</v>
      </c>
      <c r="E27" s="120">
        <v>30.559996399999999</v>
      </c>
      <c r="F27" s="120">
        <v>5.3176835010000003</v>
      </c>
      <c r="G27" s="120">
        <v>19.3471832</v>
      </c>
      <c r="H27" s="120">
        <v>0.96095756799999998</v>
      </c>
      <c r="I27" s="120">
        <v>0.95068157399999997</v>
      </c>
      <c r="J27" s="120">
        <v>1.3783999999999999E-2</v>
      </c>
      <c r="K27" s="120">
        <v>2.1061617000000001E-2</v>
      </c>
      <c r="L27" s="120">
        <v>15.157607990000001</v>
      </c>
      <c r="M27" s="120">
        <v>9.4710376999999998E-2</v>
      </c>
      <c r="N27" s="120">
        <v>0.225150353</v>
      </c>
      <c r="O27" s="120">
        <v>4.4486524E-2</v>
      </c>
      <c r="P27" s="120">
        <v>0.105754873</v>
      </c>
      <c r="Q27" s="120">
        <v>3.432615E-3</v>
      </c>
      <c r="R27" s="120">
        <v>7.1476340999999999E-2</v>
      </c>
      <c r="S27" t="e">
        <f>A27=#REF!</f>
        <v>#REF!</v>
      </c>
    </row>
    <row r="28" spans="1:19" x14ac:dyDescent="0.3">
      <c r="A28" s="120" t="s">
        <v>68</v>
      </c>
      <c r="B28" s="120">
        <v>21.307664500000001</v>
      </c>
      <c r="C28" s="120">
        <v>37.50760958</v>
      </c>
      <c r="D28" s="120">
        <v>7.1511988049999999</v>
      </c>
      <c r="E28" s="120">
        <v>34.866483119999998</v>
      </c>
      <c r="F28" s="120">
        <v>7.1547855990000002</v>
      </c>
      <c r="G28" s="120">
        <v>21.729445800000001</v>
      </c>
      <c r="H28" s="120">
        <v>0.93736535799999998</v>
      </c>
      <c r="I28" s="120">
        <v>0.923361023</v>
      </c>
      <c r="J28" s="120">
        <v>2.6208656E-2</v>
      </c>
      <c r="K28" s="120">
        <v>3.4761635999999999E-2</v>
      </c>
      <c r="L28" s="120">
        <v>18.40106428</v>
      </c>
      <c r="M28" s="120">
        <v>0.10754235600000001</v>
      </c>
      <c r="N28" s="120">
        <v>0.257390497</v>
      </c>
      <c r="O28" s="120">
        <v>5.1064450999999997E-2</v>
      </c>
      <c r="P28" s="120">
        <v>0.114865333</v>
      </c>
      <c r="Q28" s="120">
        <v>4.9977260000000001E-3</v>
      </c>
      <c r="R28" s="120">
        <v>8.6462987000000005E-2</v>
      </c>
      <c r="S28" t="e">
        <f>A28=#REF!</f>
        <v>#REF!</v>
      </c>
    </row>
    <row r="29" spans="1:19" x14ac:dyDescent="0.3">
      <c r="A29" s="120" t="s">
        <v>76</v>
      </c>
      <c r="B29" s="120">
        <v>20.869475619999999</v>
      </c>
      <c r="C29" s="120">
        <v>42.10481257</v>
      </c>
      <c r="D29" s="120">
        <v>5.5988314350000001</v>
      </c>
      <c r="E29" s="120">
        <v>43.22021685</v>
      </c>
      <c r="F29" s="120">
        <v>9.219052284</v>
      </c>
      <c r="G29" s="120">
        <v>32.583458970000002</v>
      </c>
      <c r="H29" s="120">
        <v>0.69436975300000003</v>
      </c>
      <c r="I29" s="120">
        <v>0.86227176500000002</v>
      </c>
      <c r="J29" s="120">
        <v>9.2790400000000001E-4</v>
      </c>
      <c r="K29" s="120">
        <v>1.022841E-3</v>
      </c>
      <c r="L29" s="120">
        <v>18.811464730000001</v>
      </c>
      <c r="M29" s="120">
        <v>0.196338074</v>
      </c>
      <c r="N29" s="120">
        <v>0.41584681899999998</v>
      </c>
      <c r="O29" s="120">
        <v>6.9183523999999996E-2</v>
      </c>
      <c r="P29" s="120">
        <v>0.18485141999999999</v>
      </c>
      <c r="Q29" s="120">
        <v>2.1890157E-2</v>
      </c>
      <c r="R29" s="120">
        <v>0.139921718</v>
      </c>
      <c r="S29" t="e">
        <f>A29=#REF!</f>
        <v>#REF!</v>
      </c>
    </row>
    <row r="30" spans="1:19" x14ac:dyDescent="0.3">
      <c r="A30" s="120" t="s">
        <v>69</v>
      </c>
      <c r="B30" s="120">
        <v>22.05949545</v>
      </c>
      <c r="C30" s="120">
        <v>40.663301369999999</v>
      </c>
      <c r="D30" s="120">
        <v>6.4119541910000004</v>
      </c>
      <c r="E30" s="120">
        <v>41.15216289</v>
      </c>
      <c r="F30" s="120">
        <v>9.6450349729999996</v>
      </c>
      <c r="G30" s="120">
        <v>29.910874960000001</v>
      </c>
      <c r="H30" s="120">
        <v>0.86880238799999998</v>
      </c>
      <c r="I30" s="120">
        <v>0.86960296400000003</v>
      </c>
      <c r="J30" s="120">
        <v>8.4658613999999993E-2</v>
      </c>
      <c r="K30" s="120">
        <v>8.3014612000000002E-2</v>
      </c>
      <c r="L30" s="120">
        <v>17.325386269999999</v>
      </c>
      <c r="M30" s="120">
        <v>0.11313706799999999</v>
      </c>
      <c r="N30" s="120">
        <v>0.35362611599999999</v>
      </c>
      <c r="O30" s="120">
        <v>6.4513834000000006E-2</v>
      </c>
      <c r="P30" s="120">
        <v>0.149455853</v>
      </c>
      <c r="Q30" s="120">
        <v>1.387351E-2</v>
      </c>
      <c r="R30" s="120">
        <v>0.12578291999999999</v>
      </c>
      <c r="S30" t="e">
        <f>A30=#REF!</f>
        <v>#REF!</v>
      </c>
    </row>
    <row r="31" spans="1:19" x14ac:dyDescent="0.3">
      <c r="A31" s="120" t="s">
        <v>70</v>
      </c>
      <c r="B31" s="120">
        <v>20.727940180000001</v>
      </c>
      <c r="C31" s="120">
        <v>41.406028620000001</v>
      </c>
      <c r="D31" s="120">
        <v>3.9746110319999999</v>
      </c>
      <c r="E31" s="120">
        <v>33.704510910000003</v>
      </c>
      <c r="F31" s="120">
        <v>7.9714165159999997</v>
      </c>
      <c r="G31" s="120">
        <v>27.165485019999998</v>
      </c>
      <c r="H31" s="120">
        <v>0.84064778500000004</v>
      </c>
      <c r="I31" s="120">
        <v>0.90931267599999999</v>
      </c>
      <c r="J31" s="120">
        <v>1.1438416999999999E-2</v>
      </c>
      <c r="K31" s="120">
        <v>2.4027533E-2</v>
      </c>
      <c r="L31" s="120">
        <v>14.345666209999999</v>
      </c>
      <c r="M31" s="120">
        <v>0.13627277099999999</v>
      </c>
      <c r="N31" s="120">
        <v>0.26331097199999998</v>
      </c>
      <c r="O31" s="120">
        <v>6.9836737999999995E-2</v>
      </c>
      <c r="P31" s="120">
        <v>0.101222875</v>
      </c>
      <c r="Q31" s="120">
        <v>1.5135265E-2</v>
      </c>
      <c r="R31" s="120">
        <v>7.7116093999999996E-2</v>
      </c>
      <c r="S31" t="e">
        <f>A31=#REF!</f>
        <v>#REF!</v>
      </c>
    </row>
    <row r="32" spans="1:19" x14ac:dyDescent="0.3">
      <c r="A32" s="120" t="s">
        <v>115</v>
      </c>
      <c r="B32" s="120">
        <v>22.340017809999999</v>
      </c>
      <c r="C32" s="120">
        <v>41.88626867</v>
      </c>
      <c r="D32" s="120">
        <v>6.3100592180000001</v>
      </c>
      <c r="E32" s="120">
        <v>49.664001450000001</v>
      </c>
      <c r="F32" s="120">
        <v>14.7536659</v>
      </c>
      <c r="G32" s="120">
        <v>38.141632059999999</v>
      </c>
      <c r="H32" s="120">
        <v>0.81697830999999999</v>
      </c>
      <c r="I32" s="120">
        <v>0.86981788000000004</v>
      </c>
      <c r="J32" s="120">
        <v>2.8983694000000001E-2</v>
      </c>
      <c r="K32" s="120">
        <v>2.7083184E-2</v>
      </c>
      <c r="L32" s="120">
        <v>18.163560610000001</v>
      </c>
      <c r="M32" s="120">
        <v>0.13621961399999999</v>
      </c>
      <c r="N32" s="120">
        <v>0.45964505999999999</v>
      </c>
      <c r="O32" s="120">
        <v>8.3440049000000002E-2</v>
      </c>
      <c r="P32" s="120">
        <v>0.185911413</v>
      </c>
      <c r="Q32" s="120">
        <v>2.2392226000000001E-2</v>
      </c>
      <c r="R32" s="120">
        <v>0.16790137099999999</v>
      </c>
      <c r="S32" t="e">
        <f>A32=#REF!</f>
        <v>#REF!</v>
      </c>
    </row>
    <row r="33" spans="1:19" x14ac:dyDescent="0.3">
      <c r="A33" s="120" t="s">
        <v>81</v>
      </c>
      <c r="B33" s="120">
        <v>17.520744650000001</v>
      </c>
      <c r="C33" s="120">
        <v>34.441729510000002</v>
      </c>
      <c r="D33" s="120">
        <v>5.8328702740000002</v>
      </c>
      <c r="E33" s="120">
        <v>50.25540247</v>
      </c>
      <c r="F33" s="120">
        <v>15.97841828</v>
      </c>
      <c r="G33" s="120">
        <v>31.957309649999999</v>
      </c>
      <c r="H33" s="120">
        <v>0.83396461499999996</v>
      </c>
      <c r="I33" s="120">
        <v>0.88819483399999999</v>
      </c>
      <c r="J33" s="120">
        <v>7.6684759999999996E-3</v>
      </c>
      <c r="K33" s="120">
        <v>6.5107760000000002E-3</v>
      </c>
      <c r="L33" s="120">
        <v>14.06060621</v>
      </c>
      <c r="M33" s="120">
        <v>0.18465109399999999</v>
      </c>
      <c r="N33" s="120">
        <v>0.70625193100000005</v>
      </c>
      <c r="O33" s="120">
        <v>9.6509672000000005E-2</v>
      </c>
      <c r="P33" s="120">
        <v>0.26022046300000001</v>
      </c>
      <c r="Q33" s="120">
        <v>5.3072721000000003E-2</v>
      </c>
      <c r="R33" s="120">
        <v>0.29644907599999998</v>
      </c>
      <c r="S33" t="e">
        <f>A33=#REF!</f>
        <v>#REF!</v>
      </c>
    </row>
    <row r="34" spans="1:19" x14ac:dyDescent="0.3">
      <c r="A34" s="120" t="s">
        <v>60</v>
      </c>
      <c r="B34" s="120">
        <v>21.2842248</v>
      </c>
      <c r="C34" s="120">
        <v>38.844944439999999</v>
      </c>
      <c r="D34" s="120">
        <v>3.9111106370000002</v>
      </c>
      <c r="E34" s="120">
        <v>29.391000819999999</v>
      </c>
      <c r="F34" s="120">
        <v>2.7017505220000002</v>
      </c>
      <c r="G34" s="120">
        <v>23.694769900000001</v>
      </c>
      <c r="H34" s="120">
        <v>0.82929188300000001</v>
      </c>
      <c r="I34" s="120">
        <v>0.87539276300000002</v>
      </c>
      <c r="J34" s="120">
        <v>0.19395003</v>
      </c>
      <c r="K34" s="120">
        <v>0.38697506500000001</v>
      </c>
      <c r="L34" s="120">
        <v>32.270458599999998</v>
      </c>
      <c r="M34" s="120">
        <v>0.19798863</v>
      </c>
      <c r="N34" s="120">
        <v>0.271556729</v>
      </c>
      <c r="O34" s="120">
        <v>7.9336476000000003E-2</v>
      </c>
      <c r="P34" s="120">
        <v>0.114660502</v>
      </c>
      <c r="Q34" s="120">
        <v>1.7701633000000001E-2</v>
      </c>
      <c r="R34" s="120">
        <v>5.9858118000000002E-2</v>
      </c>
      <c r="S34" t="e">
        <f>A34=#REF!</f>
        <v>#REF!</v>
      </c>
    </row>
    <row r="35" spans="1:19" x14ac:dyDescent="0.3">
      <c r="A35" s="120" t="s">
        <v>58</v>
      </c>
      <c r="B35" s="120">
        <v>20.798656640000001</v>
      </c>
      <c r="C35" s="120">
        <v>42.029310700000003</v>
      </c>
      <c r="D35" s="120">
        <v>4.1636575269999998</v>
      </c>
      <c r="E35" s="120">
        <v>38.471437229999999</v>
      </c>
      <c r="F35" s="120">
        <v>10.0062365</v>
      </c>
      <c r="G35" s="120">
        <v>28.059170089999999</v>
      </c>
      <c r="H35" s="120">
        <v>0.84920715899999999</v>
      </c>
      <c r="I35" s="120">
        <v>0.905331463</v>
      </c>
      <c r="J35" s="120">
        <v>5.4487199999999996E-4</v>
      </c>
      <c r="K35" s="120">
        <v>1.8169379999999999E-3</v>
      </c>
      <c r="L35" s="120">
        <v>16.51652438</v>
      </c>
      <c r="M35" s="120">
        <v>0.19240236999999999</v>
      </c>
      <c r="N35" s="120">
        <v>0.38041761800000001</v>
      </c>
      <c r="O35" s="120">
        <v>9.2262796999999994E-2</v>
      </c>
      <c r="P35" s="120">
        <v>0.14600337499999999</v>
      </c>
      <c r="Q35" s="120">
        <v>2.2975035000000001E-2</v>
      </c>
      <c r="R35" s="120">
        <v>0.119176411</v>
      </c>
      <c r="S35" t="e">
        <f>A35=#REF!</f>
        <v>#REF!</v>
      </c>
    </row>
    <row r="36" spans="1:19" x14ac:dyDescent="0.3">
      <c r="A36" s="120" t="s">
        <v>91</v>
      </c>
      <c r="B36" s="120">
        <v>19.420145569999999</v>
      </c>
      <c r="C36" s="120">
        <v>36.456420119999997</v>
      </c>
      <c r="D36" s="120">
        <v>4.5840391340000002</v>
      </c>
      <c r="E36" s="120">
        <v>35.410741559999998</v>
      </c>
      <c r="F36" s="120">
        <v>6.7388684980000004</v>
      </c>
      <c r="G36" s="120">
        <v>23.096186979999999</v>
      </c>
      <c r="H36" s="120">
        <v>0.82782618399999996</v>
      </c>
      <c r="I36" s="120">
        <v>0.87666547299999997</v>
      </c>
      <c r="J36" s="120">
        <v>0.195868927</v>
      </c>
      <c r="K36" s="120">
        <v>0.21452993100000001</v>
      </c>
      <c r="L36" s="120">
        <v>14.67673767</v>
      </c>
      <c r="M36" s="120">
        <v>0.111410804</v>
      </c>
      <c r="N36" s="120">
        <v>0.28183864199999997</v>
      </c>
      <c r="O36" s="120">
        <v>4.1365709000000001E-2</v>
      </c>
      <c r="P36" s="120">
        <v>0.111843279</v>
      </c>
      <c r="Q36" s="120">
        <v>2.2219989999999998E-2</v>
      </c>
      <c r="R36" s="120">
        <v>0.106409664</v>
      </c>
      <c r="S36" t="e">
        <f>A36=#REF!</f>
        <v>#REF!</v>
      </c>
    </row>
    <row r="37" spans="1:19" x14ac:dyDescent="0.3">
      <c r="A37" s="120" t="s">
        <v>59</v>
      </c>
      <c r="B37" s="120">
        <v>21.63334059</v>
      </c>
      <c r="C37" s="120">
        <v>40.530175290000003</v>
      </c>
      <c r="D37" s="120">
        <v>6.1622083630000004</v>
      </c>
      <c r="E37" s="120">
        <v>49.008514499999997</v>
      </c>
      <c r="F37" s="120">
        <v>12.497301569999999</v>
      </c>
      <c r="G37" s="120">
        <v>36.547850650000001</v>
      </c>
      <c r="H37" s="120">
        <v>0.83190946200000004</v>
      </c>
      <c r="I37" s="120">
        <v>0.85848115300000005</v>
      </c>
      <c r="J37" s="120">
        <v>9.8790544999999994E-2</v>
      </c>
      <c r="K37" s="120">
        <v>7.3705276E-2</v>
      </c>
      <c r="L37" s="120">
        <v>14.890098330000001</v>
      </c>
      <c r="M37" s="120">
        <v>9.0093949000000006E-2</v>
      </c>
      <c r="N37" s="120">
        <v>0.36898098200000001</v>
      </c>
      <c r="O37" s="120">
        <v>5.6954066999999997E-2</v>
      </c>
      <c r="P37" s="120">
        <v>0.14629138</v>
      </c>
      <c r="Q37" s="120">
        <v>2.0340387000000001E-2</v>
      </c>
      <c r="R37" s="120">
        <v>0.145395148</v>
      </c>
      <c r="S37" t="e">
        <f>A37=#REF!</f>
        <v>#REF!</v>
      </c>
    </row>
    <row r="38" spans="1:19" x14ac:dyDescent="0.3">
      <c r="A38" s="120" t="s">
        <v>95</v>
      </c>
      <c r="B38" s="120">
        <v>17.765699080000001</v>
      </c>
      <c r="C38" s="120">
        <v>32.390142509999997</v>
      </c>
      <c r="D38" s="120">
        <v>2.14178895</v>
      </c>
      <c r="E38" s="120">
        <v>20.398043009999999</v>
      </c>
      <c r="F38" s="120">
        <v>4.0053745559999996</v>
      </c>
      <c r="G38" s="120">
        <v>18.82111154</v>
      </c>
      <c r="H38" s="120">
        <v>0.81351287100000003</v>
      </c>
      <c r="I38" s="120">
        <v>0.92109571400000001</v>
      </c>
      <c r="J38" s="120">
        <v>0.122773179</v>
      </c>
      <c r="K38" s="120">
        <v>0.32510251600000001</v>
      </c>
      <c r="L38" s="120">
        <v>41.82933474</v>
      </c>
      <c r="M38" s="120">
        <v>0.249002431</v>
      </c>
      <c r="N38" s="120">
        <v>0.22969672399999999</v>
      </c>
      <c r="O38" s="120">
        <v>2.5836587000000001E-2</v>
      </c>
      <c r="P38" s="120">
        <v>8.0598059E-2</v>
      </c>
      <c r="Q38" s="120">
        <v>3.1604237E-2</v>
      </c>
      <c r="R38" s="120">
        <v>9.1657840000000004E-2</v>
      </c>
      <c r="S38" t="e">
        <f>A38=#REF!</f>
        <v>#REF!</v>
      </c>
    </row>
    <row r="39" spans="1:19" x14ac:dyDescent="0.3">
      <c r="A39" s="120" t="s">
        <v>63</v>
      </c>
      <c r="B39" s="120">
        <v>22.304174100000001</v>
      </c>
      <c r="C39" s="120">
        <v>41.126625699999998</v>
      </c>
      <c r="D39" s="120">
        <v>6.9445216370000002</v>
      </c>
      <c r="E39" s="120">
        <v>45.824364469999999</v>
      </c>
      <c r="F39" s="120">
        <v>12.254721999999999</v>
      </c>
      <c r="G39" s="120">
        <v>32.224085469999999</v>
      </c>
      <c r="H39" s="120">
        <v>0.85990795900000006</v>
      </c>
      <c r="I39" s="120">
        <v>0.87781562300000004</v>
      </c>
      <c r="J39" s="120">
        <v>4.0090304E-2</v>
      </c>
      <c r="K39" s="120">
        <v>4.0425067000000002E-2</v>
      </c>
      <c r="L39" s="120">
        <v>19.583872039999999</v>
      </c>
      <c r="M39" s="120">
        <v>0.14305089700000001</v>
      </c>
      <c r="N39" s="120">
        <v>0.43833000700000002</v>
      </c>
      <c r="O39" s="120">
        <v>8.5980050000000002E-2</v>
      </c>
      <c r="P39" s="120">
        <v>0.184539809</v>
      </c>
      <c r="Q39" s="120">
        <v>1.5434639E-2</v>
      </c>
      <c r="R39" s="120">
        <v>0.15237550899999999</v>
      </c>
      <c r="S39" t="e">
        <f>A39=#REF!</f>
        <v>#REF!</v>
      </c>
    </row>
    <row r="40" spans="1:19" x14ac:dyDescent="0.3">
      <c r="A40" s="120" t="s">
        <v>79</v>
      </c>
      <c r="B40" s="120">
        <v>16.872713869999998</v>
      </c>
      <c r="C40" s="120">
        <v>30.268310750000001</v>
      </c>
      <c r="D40" s="120">
        <v>2.4211748910000002</v>
      </c>
      <c r="E40" s="120">
        <v>21.69513542</v>
      </c>
      <c r="F40" s="120">
        <v>3.642553044</v>
      </c>
      <c r="G40" s="120">
        <v>15.18955991</v>
      </c>
      <c r="H40" s="120">
        <v>0.795319675</v>
      </c>
      <c r="I40" s="120">
        <v>0.93570347300000001</v>
      </c>
      <c r="J40" s="120">
        <v>0.13268633199999999</v>
      </c>
      <c r="K40" s="120">
        <v>0.22072440300000001</v>
      </c>
      <c r="L40" s="120">
        <v>11.607902640000001</v>
      </c>
      <c r="M40" s="120">
        <v>0.113111751</v>
      </c>
      <c r="N40" s="120">
        <v>0.25237675700000001</v>
      </c>
      <c r="O40" s="120">
        <v>3.2724098E-2</v>
      </c>
      <c r="P40" s="120">
        <v>9.2826961999999999E-2</v>
      </c>
      <c r="Q40" s="120">
        <v>2.8700817999999999E-2</v>
      </c>
      <c r="R40" s="120">
        <v>9.8124876999999999E-2</v>
      </c>
      <c r="S40" t="e">
        <f>A40=#REF!</f>
        <v>#REF!</v>
      </c>
    </row>
    <row r="41" spans="1:19" x14ac:dyDescent="0.3">
      <c r="A41" s="120" t="s">
        <v>56</v>
      </c>
      <c r="B41" s="120">
        <v>21.02318356</v>
      </c>
      <c r="C41" s="120">
        <v>42.254831709999998</v>
      </c>
      <c r="D41" s="120">
        <v>6.0299422119999999</v>
      </c>
      <c r="E41" s="120">
        <v>43.19974775</v>
      </c>
      <c r="F41" s="120">
        <v>8.4937460330000008</v>
      </c>
      <c r="G41" s="120">
        <v>34.27870841</v>
      </c>
      <c r="H41" s="120">
        <v>0.62358113999999998</v>
      </c>
      <c r="I41" s="120">
        <v>0.83793734499999994</v>
      </c>
      <c r="J41" s="120">
        <v>8.3722899999999999E-4</v>
      </c>
      <c r="K41" s="120">
        <v>9.8145000000000003E-4</v>
      </c>
      <c r="L41" s="120">
        <v>18.529122130000001</v>
      </c>
      <c r="M41" s="120">
        <v>0.196725015</v>
      </c>
      <c r="N41" s="120">
        <v>0.42567141600000002</v>
      </c>
      <c r="O41" s="120">
        <v>6.0764040999999998E-2</v>
      </c>
      <c r="P41" s="120">
        <v>0.19703257399999999</v>
      </c>
      <c r="Q41" s="120">
        <v>2.3205511000000002E-2</v>
      </c>
      <c r="R41" s="120">
        <v>0.14466929000000001</v>
      </c>
      <c r="S41" t="e">
        <f>A41=#REF!</f>
        <v>#REF!</v>
      </c>
    </row>
    <row r="42" spans="1:19" x14ac:dyDescent="0.3">
      <c r="A42" s="120" t="s">
        <v>82</v>
      </c>
      <c r="B42" s="120">
        <v>20.603978130000002</v>
      </c>
      <c r="C42" s="120">
        <v>40.63414555</v>
      </c>
      <c r="D42" s="120">
        <v>4.5841531570000003</v>
      </c>
      <c r="E42" s="120">
        <v>39.399457949999999</v>
      </c>
      <c r="F42" s="120">
        <v>5.6286179360000004</v>
      </c>
      <c r="G42" s="120">
        <v>28.100302559999999</v>
      </c>
      <c r="H42" s="120">
        <v>0.44473875200000001</v>
      </c>
      <c r="I42" s="120">
        <v>0.85823319399999998</v>
      </c>
      <c r="J42" s="120">
        <v>8.7034950000000003E-3</v>
      </c>
      <c r="K42" s="120">
        <v>7.7826689999999999E-3</v>
      </c>
      <c r="L42" s="120">
        <v>18.91932181</v>
      </c>
      <c r="M42" s="120">
        <v>0.175002988</v>
      </c>
      <c r="N42" s="120">
        <v>0.26719686399999998</v>
      </c>
      <c r="O42" s="120">
        <v>3.2846117000000001E-2</v>
      </c>
      <c r="P42" s="120">
        <v>0.125858057</v>
      </c>
      <c r="Q42" s="120">
        <v>6.504999E-3</v>
      </c>
      <c r="R42" s="120">
        <v>0.10198769100000001</v>
      </c>
      <c r="S42" t="e">
        <f>A42=#REF!</f>
        <v>#REF!</v>
      </c>
    </row>
    <row r="43" spans="1:19" x14ac:dyDescent="0.3">
      <c r="A43" s="120" t="s">
        <v>64</v>
      </c>
      <c r="B43" s="120">
        <v>21.960029819999999</v>
      </c>
      <c r="C43" s="120">
        <v>40.971340480000002</v>
      </c>
      <c r="D43" s="120">
        <v>6.4456510400000004</v>
      </c>
      <c r="E43" s="120">
        <v>48.193796220000003</v>
      </c>
      <c r="F43" s="120">
        <v>13.237057930000001</v>
      </c>
      <c r="G43" s="120">
        <v>33.945040110000001</v>
      </c>
      <c r="H43" s="120">
        <v>0.84375357100000004</v>
      </c>
      <c r="I43" s="120">
        <v>0.87221962900000005</v>
      </c>
      <c r="J43" s="120">
        <v>4.1205650000000003E-2</v>
      </c>
      <c r="K43" s="120">
        <v>3.8972117000000001E-2</v>
      </c>
      <c r="L43" s="120">
        <v>18.48645977</v>
      </c>
      <c r="M43" s="120">
        <v>0.15286090799999999</v>
      </c>
      <c r="N43" s="120">
        <v>0.49399878000000003</v>
      </c>
      <c r="O43" s="120">
        <v>9.2454041000000001E-2</v>
      </c>
      <c r="P43" s="120">
        <v>0.20290397900000001</v>
      </c>
      <c r="Q43" s="120">
        <v>2.1052537E-2</v>
      </c>
      <c r="R43" s="120">
        <v>0.17758822399999999</v>
      </c>
      <c r="S43" t="e">
        <f>A43=#REF!</f>
        <v>#REF!</v>
      </c>
    </row>
    <row r="44" spans="1:19" x14ac:dyDescent="0.3">
      <c r="A44" s="120" t="s">
        <v>96</v>
      </c>
      <c r="B44" s="120">
        <v>13.72886016</v>
      </c>
      <c r="C44" s="120">
        <v>19.699905390000001</v>
      </c>
      <c r="D44" s="120">
        <v>1.9655135939999999</v>
      </c>
      <c r="E44" s="120">
        <v>17.199202419999999</v>
      </c>
      <c r="F44" s="120">
        <v>1.9689967370000001</v>
      </c>
      <c r="G44" s="120">
        <v>8.3799495420000003</v>
      </c>
      <c r="H44" s="120">
        <v>0.88115614799999997</v>
      </c>
      <c r="I44" s="120">
        <v>0.91090267000000003</v>
      </c>
      <c r="J44" s="120">
        <v>0.26561215199999999</v>
      </c>
      <c r="K44" s="120">
        <v>0.27393584799999998</v>
      </c>
      <c r="L44" s="120">
        <v>18.32213471</v>
      </c>
      <c r="M44" s="120">
        <v>0.17682748100000001</v>
      </c>
      <c r="N44" s="120">
        <v>0.49626025099999999</v>
      </c>
      <c r="O44" s="120">
        <v>0.11021317899999999</v>
      </c>
      <c r="P44" s="120">
        <v>0.19069663100000001</v>
      </c>
      <c r="Q44" s="120">
        <v>8.4193809999999994E-2</v>
      </c>
      <c r="R44" s="120">
        <v>0.11115663000000001</v>
      </c>
      <c r="S44" t="e">
        <f>A44=#REF!</f>
        <v>#REF!</v>
      </c>
    </row>
    <row r="45" spans="1:19" x14ac:dyDescent="0.3">
      <c r="A45" s="120" t="s">
        <v>101</v>
      </c>
      <c r="B45" s="120">
        <v>16.565555960000001</v>
      </c>
      <c r="C45" s="120">
        <v>30.85009681</v>
      </c>
      <c r="D45" s="120">
        <v>-0.96286641799999995</v>
      </c>
      <c r="E45" s="120">
        <v>16.566257969999999</v>
      </c>
      <c r="F45" s="120">
        <v>2.6011242339999998</v>
      </c>
      <c r="G45" s="120">
        <v>11.061021609999999</v>
      </c>
      <c r="H45" s="120">
        <v>0.91445349300000001</v>
      </c>
      <c r="I45" s="120">
        <v>0.95311192899999997</v>
      </c>
      <c r="J45" s="120">
        <v>0</v>
      </c>
      <c r="K45" s="120">
        <v>0</v>
      </c>
      <c r="L45" s="120">
        <v>68.155462150000005</v>
      </c>
      <c r="M45" s="120">
        <v>0.43357148899999998</v>
      </c>
      <c r="N45" s="120">
        <v>0.229327066</v>
      </c>
      <c r="O45" s="120">
        <v>5.9947527E-2</v>
      </c>
      <c r="P45" s="120">
        <v>6.2289376E-2</v>
      </c>
      <c r="Q45" s="120">
        <v>4.1276767999999998E-2</v>
      </c>
      <c r="R45" s="120">
        <v>6.5813394999999997E-2</v>
      </c>
      <c r="S45" t="e">
        <f>A45=#REF!</f>
        <v>#REF!</v>
      </c>
    </row>
    <row r="46" spans="1:19" x14ac:dyDescent="0.3">
      <c r="A46" s="120" t="s">
        <v>97</v>
      </c>
      <c r="B46" s="120">
        <v>19.805739240000001</v>
      </c>
      <c r="C46" s="120">
        <v>28.9651459</v>
      </c>
      <c r="D46" s="120">
        <v>5.2729507089999998</v>
      </c>
      <c r="E46" s="120">
        <v>14.13736312</v>
      </c>
      <c r="F46" s="120">
        <v>3.6271141849999999</v>
      </c>
      <c r="G46" s="120">
        <v>17.012202980000001</v>
      </c>
      <c r="H46" s="120">
        <v>0.94800836899999996</v>
      </c>
      <c r="I46" s="120">
        <v>0.91695868899999999</v>
      </c>
      <c r="J46" s="120">
        <v>0.12793305899999999</v>
      </c>
      <c r="K46" s="120">
        <v>0.13290500199999999</v>
      </c>
      <c r="L46" s="120">
        <v>77.564115220000005</v>
      </c>
      <c r="M46" s="120">
        <v>1.0006049109999999</v>
      </c>
      <c r="N46" s="120">
        <v>0.53862500999999996</v>
      </c>
      <c r="O46" s="120">
        <v>6.6314502999999997E-2</v>
      </c>
      <c r="P46" s="120">
        <v>0.234134851</v>
      </c>
      <c r="Q46" s="120">
        <v>7.7880187000000003E-2</v>
      </c>
      <c r="R46" s="120">
        <v>0.160295468</v>
      </c>
      <c r="S46" t="e">
        <f>A46=#REF!</f>
        <v>#REF!</v>
      </c>
    </row>
    <row r="47" spans="1:19" x14ac:dyDescent="0.3">
      <c r="A47" s="120" t="s">
        <v>103</v>
      </c>
      <c r="B47" s="120">
        <v>21.223622720000002</v>
      </c>
      <c r="C47" s="120">
        <v>26.369039130000001</v>
      </c>
      <c r="D47" s="120">
        <v>3.4083401329999998</v>
      </c>
      <c r="E47" s="120">
        <v>11.14545524</v>
      </c>
      <c r="F47" s="120">
        <v>1.3757584759999999</v>
      </c>
      <c r="G47" s="120">
        <v>7.8308504839999999</v>
      </c>
      <c r="H47" s="120">
        <v>1.0101109669999999</v>
      </c>
      <c r="I47" s="120">
        <v>0.97006146999999998</v>
      </c>
      <c r="J47" s="120">
        <v>0.200346946</v>
      </c>
      <c r="K47" s="120">
        <v>0.27640146199999999</v>
      </c>
      <c r="L47" s="120">
        <v>96.920153060000004</v>
      </c>
      <c r="M47" s="120">
        <v>1.1563766740000001</v>
      </c>
      <c r="N47" s="120">
        <v>0.57218359200000002</v>
      </c>
      <c r="O47" s="120">
        <v>4.9995972999999999E-2</v>
      </c>
      <c r="P47" s="120">
        <v>0.263520066</v>
      </c>
      <c r="Q47" s="120">
        <v>0.15539719499999999</v>
      </c>
      <c r="R47" s="120">
        <v>0.10327035399999999</v>
      </c>
      <c r="S47" t="e">
        <f>A47=#REF!</f>
        <v>#REF!</v>
      </c>
    </row>
    <row r="48" spans="1:19" x14ac:dyDescent="0.3">
      <c r="A48" s="120" t="s">
        <v>105</v>
      </c>
      <c r="B48" s="120">
        <v>19.922712529999998</v>
      </c>
      <c r="C48" s="120">
        <v>28.802719020000001</v>
      </c>
      <c r="D48" s="120">
        <v>5.1665222010000003</v>
      </c>
      <c r="E48" s="120">
        <v>14.101033790000001</v>
      </c>
      <c r="F48" s="120">
        <v>3.4065590189999999</v>
      </c>
      <c r="G48" s="120">
        <v>16.320291910000002</v>
      </c>
      <c r="H48" s="120">
        <v>0.95209065800000003</v>
      </c>
      <c r="I48" s="120">
        <v>0.91852305300000003</v>
      </c>
      <c r="J48" s="120">
        <v>0.13078099000000001</v>
      </c>
      <c r="K48" s="120">
        <v>0.136769371</v>
      </c>
      <c r="L48" s="120">
        <v>80.15543418</v>
      </c>
      <c r="M48" s="120">
        <v>1.025338997</v>
      </c>
      <c r="N48" s="120">
        <v>0.52736101899999999</v>
      </c>
      <c r="O48" s="120">
        <v>6.6922851000000005E-2</v>
      </c>
      <c r="P48" s="120">
        <v>0.231164442</v>
      </c>
      <c r="Q48" s="120">
        <v>7.9221376999999996E-2</v>
      </c>
      <c r="R48" s="120">
        <v>0.150052349</v>
      </c>
      <c r="S48" t="e">
        <f>A48=#REF!</f>
        <v>#REF!</v>
      </c>
    </row>
    <row r="49" spans="1:19" x14ac:dyDescent="0.3">
      <c r="A49" s="120" t="s">
        <v>98</v>
      </c>
      <c r="B49" s="120">
        <v>19.5235722</v>
      </c>
      <c r="C49" s="120">
        <v>28.874100389999999</v>
      </c>
      <c r="D49" s="120">
        <v>5.6149241070000002</v>
      </c>
      <c r="E49" s="120">
        <v>13.445447229999999</v>
      </c>
      <c r="F49" s="120">
        <v>3.6246575320000001</v>
      </c>
      <c r="G49" s="120">
        <v>17.70583143</v>
      </c>
      <c r="H49" s="120">
        <v>0.93807344699999995</v>
      </c>
      <c r="I49" s="120">
        <v>0.910267469</v>
      </c>
      <c r="J49" s="120">
        <v>0.106469945</v>
      </c>
      <c r="K49" s="120">
        <v>0.100573784</v>
      </c>
      <c r="L49" s="120">
        <v>77.68627721</v>
      </c>
      <c r="M49" s="120">
        <v>0.913891008</v>
      </c>
      <c r="N49" s="120">
        <v>0.475423869</v>
      </c>
      <c r="O49" s="120">
        <v>7.0521625000000004E-2</v>
      </c>
      <c r="P49" s="120">
        <v>0.19112912100000001</v>
      </c>
      <c r="Q49" s="120">
        <v>6.5200968999999998E-2</v>
      </c>
      <c r="R49" s="120">
        <v>0.14857215500000001</v>
      </c>
      <c r="S49" t="e">
        <f>A49=#REF!</f>
        <v>#REF!</v>
      </c>
    </row>
    <row r="50" spans="1:19" x14ac:dyDescent="0.3">
      <c r="A50" s="120" t="s">
        <v>57</v>
      </c>
      <c r="B50" s="120">
        <v>19.923874789999999</v>
      </c>
      <c r="C50" s="120">
        <v>38.470819839999997</v>
      </c>
      <c r="D50" s="120">
        <v>5.2894495700000004</v>
      </c>
      <c r="E50" s="120">
        <v>39.03454627</v>
      </c>
      <c r="F50" s="120">
        <v>7.3747663169999997</v>
      </c>
      <c r="G50" s="120">
        <v>26.456337640000001</v>
      </c>
      <c r="H50" s="120">
        <v>0.81177102099999998</v>
      </c>
      <c r="I50" s="120">
        <v>0.84728607</v>
      </c>
      <c r="J50" s="120">
        <v>0.28255449100000002</v>
      </c>
      <c r="K50" s="120">
        <v>0.29170980400000002</v>
      </c>
      <c r="L50" s="120">
        <v>16.028376720000001</v>
      </c>
      <c r="M50" s="120">
        <v>0.10694480000000001</v>
      </c>
      <c r="N50" s="120">
        <v>0.266099855</v>
      </c>
      <c r="O50" s="120">
        <v>3.2183376999999999E-2</v>
      </c>
      <c r="P50" s="120">
        <v>0.111601543</v>
      </c>
      <c r="Q50" s="120">
        <v>2.2644534000000001E-2</v>
      </c>
      <c r="R50" s="120">
        <v>9.9670401000000006E-2</v>
      </c>
      <c r="S50" t="e">
        <f>A50=#REF!</f>
        <v>#REF!</v>
      </c>
    </row>
    <row r="51" spans="1:19" x14ac:dyDescent="0.3">
      <c r="A51" s="120" t="s">
        <v>114</v>
      </c>
      <c r="B51" s="120">
        <v>22.457884969999999</v>
      </c>
      <c r="C51" s="120">
        <v>41.770832749999997</v>
      </c>
      <c r="D51" s="120">
        <v>5.7377303489999996</v>
      </c>
      <c r="E51" s="120">
        <v>51.354058709999997</v>
      </c>
      <c r="F51" s="120">
        <v>15.46205739</v>
      </c>
      <c r="G51" s="120">
        <v>41.285700820000002</v>
      </c>
      <c r="H51" s="120">
        <v>0.80525327000000002</v>
      </c>
      <c r="I51" s="120">
        <v>0.86450806700000005</v>
      </c>
      <c r="J51" s="120">
        <v>4.2192288000000001E-2</v>
      </c>
      <c r="K51" s="120">
        <v>3.4853873E-2</v>
      </c>
      <c r="L51" s="120">
        <v>15.72746588</v>
      </c>
      <c r="M51" s="120">
        <v>8.9358297000000003E-2</v>
      </c>
      <c r="N51" s="120">
        <v>0.38625373200000002</v>
      </c>
      <c r="O51" s="120">
        <v>5.7934345999999998E-2</v>
      </c>
      <c r="P51" s="120">
        <v>0.14577568599999999</v>
      </c>
      <c r="Q51" s="120">
        <v>2.4027508E-2</v>
      </c>
      <c r="R51" s="120">
        <v>0.158516194</v>
      </c>
      <c r="S51" t="e">
        <f>A51=#REF!</f>
        <v>#REF!</v>
      </c>
    </row>
    <row r="52" spans="1:19" x14ac:dyDescent="0.3">
      <c r="A52" s="120" t="s">
        <v>54</v>
      </c>
      <c r="B52" s="120">
        <v>21.307388230000001</v>
      </c>
      <c r="C52" s="120">
        <v>39.877536380000002</v>
      </c>
      <c r="D52" s="120">
        <v>5.6826942310000002</v>
      </c>
      <c r="E52" s="120">
        <v>40.648141889999998</v>
      </c>
      <c r="F52" s="120">
        <v>8.9882951779999996</v>
      </c>
      <c r="G52" s="120">
        <v>28.85685853</v>
      </c>
      <c r="H52" s="120">
        <v>0.826461679</v>
      </c>
      <c r="I52" s="120">
        <v>0.86779080799999997</v>
      </c>
      <c r="J52" s="120">
        <v>0.142062628</v>
      </c>
      <c r="K52" s="120">
        <v>0.14054755999999999</v>
      </c>
      <c r="L52" s="120">
        <v>14.69188604</v>
      </c>
      <c r="M52" s="120">
        <v>9.2755354999999998E-2</v>
      </c>
      <c r="N52" s="120">
        <v>0.30668162799999998</v>
      </c>
      <c r="O52" s="120">
        <v>5.2094831000000001E-2</v>
      </c>
      <c r="P52" s="120">
        <v>0.12452716899999999</v>
      </c>
      <c r="Q52" s="120">
        <v>1.6514926999999999E-2</v>
      </c>
      <c r="R52" s="120">
        <v>0.1135447</v>
      </c>
      <c r="S52" t="e">
        <f>A52=#REF!</f>
        <v>#REF!</v>
      </c>
    </row>
    <row r="53" spans="1:19" x14ac:dyDescent="0.3">
      <c r="A53" s="120" t="s">
        <v>53</v>
      </c>
      <c r="B53" s="120">
        <v>22.653526410000001</v>
      </c>
      <c r="C53" s="120">
        <v>42.051607959999998</v>
      </c>
      <c r="D53" s="120">
        <v>5.9774611479999997</v>
      </c>
      <c r="E53" s="120">
        <v>49.855255370000002</v>
      </c>
      <c r="F53" s="120">
        <v>15.851098650000001</v>
      </c>
      <c r="G53" s="120">
        <v>41.833248320000003</v>
      </c>
      <c r="H53" s="120">
        <v>0.80119237700000001</v>
      </c>
      <c r="I53" s="120">
        <v>0.86719641199999997</v>
      </c>
      <c r="J53" s="120">
        <v>3.4034042E-2</v>
      </c>
      <c r="K53" s="120">
        <v>2.8726070999999999E-2</v>
      </c>
      <c r="L53" s="120">
        <v>15.984524009999999</v>
      </c>
      <c r="M53" s="120">
        <v>9.5353184999999993E-2</v>
      </c>
      <c r="N53" s="120">
        <v>0.40503714299999999</v>
      </c>
      <c r="O53" s="120">
        <v>6.2579588000000005E-2</v>
      </c>
      <c r="P53" s="120">
        <v>0.15286055700000001</v>
      </c>
      <c r="Q53" s="120">
        <v>2.4417773E-2</v>
      </c>
      <c r="R53" s="120">
        <v>0.16517922500000001</v>
      </c>
      <c r="S53" t="e">
        <f>A53=#REF!</f>
        <v>#REF!</v>
      </c>
    </row>
    <row r="54" spans="1:19" x14ac:dyDescent="0.3">
      <c r="A54" s="120" t="s">
        <v>71</v>
      </c>
      <c r="B54" s="120">
        <v>19.84757961</v>
      </c>
      <c r="C54" s="120">
        <v>38.084646409999998</v>
      </c>
      <c r="D54" s="120">
        <v>6.755743345</v>
      </c>
      <c r="E54" s="120">
        <v>53.223217689999998</v>
      </c>
      <c r="F54" s="120">
        <v>13.702197979999999</v>
      </c>
      <c r="G54" s="120">
        <v>38.38127033</v>
      </c>
      <c r="H54" s="120">
        <v>0.82998154199999996</v>
      </c>
      <c r="I54" s="120">
        <v>0.87815531999999996</v>
      </c>
      <c r="J54" s="120">
        <v>0.129425445</v>
      </c>
      <c r="K54" s="120">
        <v>8.2509822999999996E-2</v>
      </c>
      <c r="L54" s="120">
        <v>14.23815482</v>
      </c>
      <c r="M54" s="120">
        <v>0.119534053</v>
      </c>
      <c r="N54" s="120">
        <v>0.49370286400000002</v>
      </c>
      <c r="O54" s="120">
        <v>5.6591094000000002E-2</v>
      </c>
      <c r="P54" s="120">
        <v>0.20066906200000001</v>
      </c>
      <c r="Q54" s="120">
        <v>3.2324132999999998E-2</v>
      </c>
      <c r="R54" s="120">
        <v>0.204118575</v>
      </c>
      <c r="S54" t="e">
        <f>A54=#REF!</f>
        <v>#REF!</v>
      </c>
    </row>
    <row r="55" spans="1:19" x14ac:dyDescent="0.3">
      <c r="A55" s="120" t="s">
        <v>66</v>
      </c>
      <c r="B55" s="120">
        <v>20.844803280000001</v>
      </c>
      <c r="C55" s="120">
        <v>41.550178969999997</v>
      </c>
      <c r="D55" s="120">
        <v>5.2041204670000001</v>
      </c>
      <c r="E55" s="120">
        <v>38.831395129999997</v>
      </c>
      <c r="F55" s="120">
        <v>6.1502733200000002</v>
      </c>
      <c r="G55" s="120">
        <v>30.112441329999999</v>
      </c>
      <c r="H55" s="120">
        <v>0.53077008800000003</v>
      </c>
      <c r="I55" s="120">
        <v>0.86098489199999995</v>
      </c>
      <c r="J55" s="120">
        <v>0</v>
      </c>
      <c r="K55" s="120">
        <v>0</v>
      </c>
      <c r="L55" s="120">
        <v>18.80810279</v>
      </c>
      <c r="M55" s="120">
        <v>0.184428802</v>
      </c>
      <c r="N55" s="120">
        <v>0.325408221</v>
      </c>
      <c r="O55" s="120">
        <v>4.3039507999999997E-2</v>
      </c>
      <c r="P55" s="120">
        <v>0.15312572999999999</v>
      </c>
      <c r="Q55" s="120">
        <v>1.1392273E-2</v>
      </c>
      <c r="R55" s="120">
        <v>0.11785071</v>
      </c>
      <c r="S55" t="e">
        <f>A55=#REF!</f>
        <v>#REF!</v>
      </c>
    </row>
    <row r="56" spans="1:19" x14ac:dyDescent="0.3">
      <c r="A56" s="120" t="s">
        <v>55</v>
      </c>
      <c r="B56" s="120">
        <v>21.214070029999998</v>
      </c>
      <c r="C56" s="120">
        <v>42.310378880000002</v>
      </c>
      <c r="D56" s="120">
        <v>5.9861941300000003</v>
      </c>
      <c r="E56" s="120">
        <v>45.95304986</v>
      </c>
      <c r="F56" s="120">
        <v>10.944245629999999</v>
      </c>
      <c r="G56" s="120">
        <v>36.607504609999999</v>
      </c>
      <c r="H56" s="120">
        <v>0.75293195300000004</v>
      </c>
      <c r="I56" s="120">
        <v>0.85212102999999995</v>
      </c>
      <c r="J56" s="120">
        <v>5.9173790000000004E-3</v>
      </c>
      <c r="K56" s="120">
        <v>5.6998309999999998E-3</v>
      </c>
      <c r="L56" s="120">
        <v>18.141972939999999</v>
      </c>
      <c r="M56" s="120">
        <v>0.195295893</v>
      </c>
      <c r="N56" s="120">
        <v>0.478968591</v>
      </c>
      <c r="O56" s="120">
        <v>7.9978740000000006E-2</v>
      </c>
      <c r="P56" s="120">
        <v>0.21197613500000001</v>
      </c>
      <c r="Q56" s="120">
        <v>2.6179991E-2</v>
      </c>
      <c r="R56" s="120">
        <v>0.16083372500000001</v>
      </c>
      <c r="S56" t="e">
        <f>A56=#REF!</f>
        <v>#REF!</v>
      </c>
    </row>
    <row r="57" spans="1:19" x14ac:dyDescent="0.3">
      <c r="A57" s="120" t="s">
        <v>119</v>
      </c>
      <c r="B57" s="120">
        <v>21.86822708</v>
      </c>
      <c r="C57" s="120">
        <v>39.886562210000001</v>
      </c>
      <c r="D57" s="120">
        <v>3.0240494139999998</v>
      </c>
      <c r="E57" s="120">
        <v>27.46735352</v>
      </c>
      <c r="F57" s="120">
        <v>2.3686347699999999</v>
      </c>
      <c r="G57" s="120">
        <v>24.132424390000001</v>
      </c>
      <c r="H57" s="120">
        <v>0.80099188700000001</v>
      </c>
      <c r="I57" s="120">
        <v>0.89619384000000002</v>
      </c>
      <c r="J57" s="120">
        <v>0.24557895299999999</v>
      </c>
      <c r="K57" s="120">
        <v>0.37670988700000002</v>
      </c>
      <c r="L57" s="120">
        <v>24.40760482</v>
      </c>
      <c r="M57" s="120">
        <v>0.14198938</v>
      </c>
      <c r="N57" s="120">
        <v>0.34566956199999999</v>
      </c>
      <c r="O57" s="120">
        <v>0.102605423</v>
      </c>
      <c r="P57" s="120">
        <v>0.148821805</v>
      </c>
      <c r="Q57" s="120">
        <v>2.2251206999999999E-2</v>
      </c>
      <c r="R57" s="120">
        <v>7.1991127000000002E-2</v>
      </c>
      <c r="S57" t="e">
        <f>A57=#REF!</f>
        <v>#REF!</v>
      </c>
    </row>
    <row r="58" spans="1:19" x14ac:dyDescent="0.3">
      <c r="A58" s="120" t="s">
        <v>104</v>
      </c>
      <c r="B58" s="120">
        <v>13.80073718</v>
      </c>
      <c r="C58" s="120">
        <v>19.93657365</v>
      </c>
      <c r="D58" s="120">
        <v>3.7324647739999999</v>
      </c>
      <c r="E58" s="120">
        <v>21.764312799999999</v>
      </c>
      <c r="F58" s="120">
        <v>2.2917876480000001</v>
      </c>
      <c r="G58" s="120">
        <v>8.5061726130000004</v>
      </c>
      <c r="H58" s="120">
        <v>0.89434929500000004</v>
      </c>
      <c r="I58" s="120">
        <v>0.91936441700000004</v>
      </c>
      <c r="J58" s="120">
        <v>0.27800452599999997</v>
      </c>
      <c r="K58" s="120">
        <v>0.283966785</v>
      </c>
      <c r="L58" s="120">
        <v>13.42838867</v>
      </c>
      <c r="M58" s="120">
        <v>0.12638814300000001</v>
      </c>
      <c r="N58" s="120">
        <v>0.38571914299999999</v>
      </c>
      <c r="O58" s="120">
        <v>8.7040392999999994E-2</v>
      </c>
      <c r="P58" s="120">
        <v>0.15557358900000001</v>
      </c>
      <c r="Q58" s="120">
        <v>5.5438567000000001E-2</v>
      </c>
      <c r="R58" s="120">
        <v>8.7666592000000002E-2</v>
      </c>
      <c r="S58" t="e">
        <f>A58=#REF!</f>
        <v>#REF!</v>
      </c>
    </row>
    <row r="59" spans="1:19" x14ac:dyDescent="0.3">
      <c r="A59" s="120" t="s">
        <v>87</v>
      </c>
      <c r="B59" s="120">
        <v>17.9255435</v>
      </c>
      <c r="C59" s="120">
        <v>32.867544090000003</v>
      </c>
      <c r="D59" s="120">
        <v>2.3916670330000001</v>
      </c>
      <c r="E59" s="120">
        <v>21.87952482</v>
      </c>
      <c r="F59" s="120">
        <v>4.2272383260000002</v>
      </c>
      <c r="G59" s="120">
        <v>19.030115210000002</v>
      </c>
      <c r="H59" s="120">
        <v>0.817170909</v>
      </c>
      <c r="I59" s="120">
        <v>0.91699626999999995</v>
      </c>
      <c r="J59" s="120">
        <v>0.14062080699999999</v>
      </c>
      <c r="K59" s="120">
        <v>0.31839250400000002</v>
      </c>
      <c r="L59" s="120">
        <v>38.39978164</v>
      </c>
      <c r="M59" s="120">
        <v>0.23108925999999999</v>
      </c>
      <c r="N59" s="120">
        <v>0.23416704299999999</v>
      </c>
      <c r="O59" s="120">
        <v>2.6661685000000001E-2</v>
      </c>
      <c r="P59" s="120">
        <v>8.3845869000000003E-2</v>
      </c>
      <c r="Q59" s="120">
        <v>3.0734635999999999E-2</v>
      </c>
      <c r="R59" s="120">
        <v>9.2924853000000002E-2</v>
      </c>
      <c r="S59" t="e">
        <f>A59=#REF!</f>
        <v>#REF!</v>
      </c>
    </row>
    <row r="60" spans="1:19" x14ac:dyDescent="0.3">
      <c r="A60" s="120"/>
      <c r="B60" s="120"/>
      <c r="C60" s="120"/>
      <c r="D60" s="120"/>
      <c r="E60" s="120"/>
      <c r="F60" s="120"/>
      <c r="G60" s="120"/>
      <c r="H60" s="120"/>
      <c r="I60" s="120"/>
      <c r="J60" s="120"/>
      <c r="K60" s="120"/>
      <c r="L60" s="120"/>
      <c r="M60" s="120"/>
      <c r="N60" s="120"/>
      <c r="O60" s="120"/>
      <c r="P60" s="120"/>
      <c r="Q60" s="120"/>
      <c r="R60" s="120"/>
    </row>
    <row r="61" spans="1:19" x14ac:dyDescent="0.3">
      <c r="A61" s="120" t="s">
        <v>116</v>
      </c>
      <c r="B61" s="120">
        <v>21.813661660000001</v>
      </c>
      <c r="C61" s="120">
        <v>40.762474019999999</v>
      </c>
      <c r="D61" s="120">
        <v>5.930631387</v>
      </c>
      <c r="E61" s="120">
        <v>51.278030860000001</v>
      </c>
      <c r="F61" s="120">
        <v>14.06560852</v>
      </c>
      <c r="G61" s="120">
        <v>39.448929409999998</v>
      </c>
      <c r="H61" s="120">
        <v>0.81842503799999999</v>
      </c>
      <c r="I61" s="120">
        <v>0.86026514600000004</v>
      </c>
      <c r="J61" s="120">
        <v>7.1867961999999994E-2</v>
      </c>
      <c r="K61" s="120">
        <v>5.3550856000000001E-2</v>
      </c>
      <c r="L61" s="120">
        <v>15.019443819999999</v>
      </c>
      <c r="M61" s="120">
        <v>8.7717846000000002E-2</v>
      </c>
      <c r="N61" s="120">
        <v>0.384200178</v>
      </c>
      <c r="O61" s="120">
        <v>5.7120174000000003E-2</v>
      </c>
      <c r="P61" s="120">
        <v>0.148858557</v>
      </c>
      <c r="Q61" s="120">
        <v>2.3153864E-2</v>
      </c>
      <c r="R61" s="120">
        <v>0.15506758300000001</v>
      </c>
      <c r="S61" t="e">
        <f>A61=#REF!</f>
        <v>#REF!</v>
      </c>
    </row>
    <row r="62" spans="1:19" x14ac:dyDescent="0.3">
      <c r="A62" s="120" t="s">
        <v>62</v>
      </c>
      <c r="B62" s="120">
        <v>20.348413319999999</v>
      </c>
      <c r="C62" s="120">
        <v>39.656294670000001</v>
      </c>
      <c r="D62" s="120">
        <v>5.6899311600000004</v>
      </c>
      <c r="E62" s="120">
        <v>41.738548790000003</v>
      </c>
      <c r="F62" s="120">
        <v>8.1718123150000004</v>
      </c>
      <c r="G62" s="120">
        <v>29.110399189999999</v>
      </c>
      <c r="H62" s="120">
        <v>0.81679752900000002</v>
      </c>
      <c r="I62" s="120">
        <v>0.846434032</v>
      </c>
      <c r="J62" s="120">
        <v>0.30208330100000003</v>
      </c>
      <c r="K62" s="120">
        <v>0.28600772000000002</v>
      </c>
      <c r="L62" s="120">
        <v>15.38827276</v>
      </c>
      <c r="M62" s="120">
        <v>9.7832163E-2</v>
      </c>
      <c r="N62" s="120">
        <v>0.27982456900000002</v>
      </c>
      <c r="O62" s="120">
        <v>3.1913955000000001E-2</v>
      </c>
      <c r="P62" s="120">
        <v>0.121759873</v>
      </c>
      <c r="Q62" s="120">
        <v>2.1489218000000001E-2</v>
      </c>
      <c r="R62" s="120">
        <v>0.10466152200000001</v>
      </c>
      <c r="S62" t="e">
        <f>A62=#REF!</f>
        <v>#REF!</v>
      </c>
    </row>
    <row r="63" spans="1:19" x14ac:dyDescent="0.3">
      <c r="A63" s="120" t="s">
        <v>61</v>
      </c>
      <c r="B63" s="120">
        <v>22.201357489999999</v>
      </c>
      <c r="C63" s="120">
        <v>40.483693729999999</v>
      </c>
      <c r="D63" s="120">
        <v>6.767054635</v>
      </c>
      <c r="E63" s="120">
        <v>42.499916419999998</v>
      </c>
      <c r="F63" s="120">
        <v>10.05477825</v>
      </c>
      <c r="G63" s="120">
        <v>30.42630973</v>
      </c>
      <c r="H63" s="120">
        <v>0.88043842999999999</v>
      </c>
      <c r="I63" s="120">
        <v>0.88059763899999999</v>
      </c>
      <c r="J63" s="120">
        <v>6.0044140000000003E-2</v>
      </c>
      <c r="K63" s="120">
        <v>5.9041453000000001E-2</v>
      </c>
      <c r="L63" s="120">
        <v>18.2672603</v>
      </c>
      <c r="M63" s="120">
        <v>0.117178424</v>
      </c>
      <c r="N63" s="120">
        <v>0.35613994300000001</v>
      </c>
      <c r="O63" s="120">
        <v>6.7855953999999996E-2</v>
      </c>
      <c r="P63" s="120">
        <v>0.15302300899999999</v>
      </c>
      <c r="Q63" s="120">
        <v>1.1117135E-2</v>
      </c>
      <c r="R63" s="120">
        <v>0.124143845</v>
      </c>
      <c r="S63" t="e">
        <f>A63=#REF!</f>
        <v>#REF!</v>
      </c>
    </row>
    <row r="64" spans="1:19" x14ac:dyDescent="0.3">
      <c r="A64" s="120" t="s">
        <v>65</v>
      </c>
      <c r="B64" s="120">
        <v>20.560245420000001</v>
      </c>
      <c r="C64" s="120">
        <v>40.485929390000003</v>
      </c>
      <c r="D64" s="120">
        <v>4.7544623880000003</v>
      </c>
      <c r="E64" s="120">
        <v>39.051287199999997</v>
      </c>
      <c r="F64" s="120">
        <v>5.5257650060000003</v>
      </c>
      <c r="G64" s="120">
        <v>28.705097680000002</v>
      </c>
      <c r="H64" s="120">
        <v>0.45585595200000001</v>
      </c>
      <c r="I64" s="120">
        <v>0.84457701600000001</v>
      </c>
      <c r="J64" s="120">
        <v>6.3573969999999999E-3</v>
      </c>
      <c r="K64" s="120">
        <v>5.6401810000000002E-3</v>
      </c>
      <c r="L64" s="120">
        <v>18.261280670000001</v>
      </c>
      <c r="M64" s="120">
        <v>0.16948523099999999</v>
      </c>
      <c r="N64" s="120">
        <v>0.27128702900000001</v>
      </c>
      <c r="O64" s="120">
        <v>3.2225877E-2</v>
      </c>
      <c r="P64" s="120">
        <v>0.129429866</v>
      </c>
      <c r="Q64" s="120">
        <v>8.2332029999999997E-3</v>
      </c>
      <c r="R64" s="120">
        <v>0.101398083</v>
      </c>
      <c r="S64" t="e">
        <f>A64=#REF!</f>
        <v>#REF!</v>
      </c>
    </row>
    <row r="65" spans="1:19" x14ac:dyDescent="0.3">
      <c r="A65" s="120" t="s">
        <v>80</v>
      </c>
      <c r="B65" s="120">
        <v>17.522960520000002</v>
      </c>
      <c r="C65" s="120">
        <v>31.950336679999999</v>
      </c>
      <c r="D65" s="120">
        <v>-4.5415163759999997</v>
      </c>
      <c r="E65" s="120">
        <v>18.979814959999999</v>
      </c>
      <c r="F65" s="120">
        <v>1.40412107</v>
      </c>
      <c r="G65" s="120">
        <v>11.22010128</v>
      </c>
      <c r="H65" s="120">
        <v>0.89352547900000001</v>
      </c>
      <c r="I65" s="120">
        <v>0.83486021799999999</v>
      </c>
      <c r="J65" s="120">
        <v>0</v>
      </c>
      <c r="K65" s="120">
        <v>0</v>
      </c>
      <c r="L65" s="120">
        <v>5.2109694940000004</v>
      </c>
      <c r="M65" s="120">
        <v>3.3191946999999999E-2</v>
      </c>
      <c r="N65" s="120">
        <v>1.9363852000000001E-2</v>
      </c>
      <c r="O65" s="120">
        <v>0</v>
      </c>
      <c r="P65" s="120">
        <v>1.0112381E-2</v>
      </c>
      <c r="Q65" s="120">
        <v>0</v>
      </c>
      <c r="R65" s="120">
        <v>9.2514720000000002E-3</v>
      </c>
      <c r="S65" t="e">
        <f>A65=#REF!</f>
        <v>#REF!</v>
      </c>
    </row>
    <row r="66" spans="1:19" x14ac:dyDescent="0.3">
      <c r="A66" s="120" t="s">
        <v>77</v>
      </c>
      <c r="B66" s="120">
        <v>19.60053718</v>
      </c>
      <c r="C66" s="120">
        <v>34.284047880000003</v>
      </c>
      <c r="D66" s="120">
        <v>6.2578766879999996</v>
      </c>
      <c r="E66" s="120">
        <v>30.20851364</v>
      </c>
      <c r="F66" s="120">
        <v>5.1034678309999997</v>
      </c>
      <c r="G66" s="120">
        <v>17.870665899999999</v>
      </c>
      <c r="H66" s="120">
        <v>0.94144167700000003</v>
      </c>
      <c r="I66" s="120">
        <v>0.94023401100000004</v>
      </c>
      <c r="J66" s="120">
        <v>3.4566833999999998E-2</v>
      </c>
      <c r="K66" s="120">
        <v>6.0486499999999999E-2</v>
      </c>
      <c r="L66" s="120">
        <v>15.91492238</v>
      </c>
      <c r="M66" s="120">
        <v>0.10686037700000001</v>
      </c>
      <c r="N66" s="120">
        <v>0.239564787</v>
      </c>
      <c r="O66" s="120">
        <v>4.4013143999999997E-2</v>
      </c>
      <c r="P66" s="120">
        <v>0.105677919</v>
      </c>
      <c r="Q66" s="120">
        <v>8.3373200000000005E-3</v>
      </c>
      <c r="R66" s="120">
        <v>8.1536404000000007E-2</v>
      </c>
      <c r="S66" t="e">
        <f>A66=#REF!</f>
        <v>#REF!</v>
      </c>
    </row>
    <row r="67" spans="1:19" x14ac:dyDescent="0.3">
      <c r="A67" s="120" t="s">
        <v>72</v>
      </c>
      <c r="B67" s="120">
        <v>20.07534789</v>
      </c>
      <c r="C67" s="120">
        <v>36.199864079999998</v>
      </c>
      <c r="D67" s="120">
        <v>6.9635883830000003</v>
      </c>
      <c r="E67" s="120">
        <v>33.64752429</v>
      </c>
      <c r="F67" s="120">
        <v>7.2826979249999999</v>
      </c>
      <c r="G67" s="120">
        <v>29.121115</v>
      </c>
      <c r="H67" s="120">
        <v>0.90494444399999996</v>
      </c>
      <c r="I67" s="120">
        <v>0.89017619800000003</v>
      </c>
      <c r="J67" s="120">
        <v>0.28916248700000002</v>
      </c>
      <c r="K67" s="120">
        <v>0.22060249300000001</v>
      </c>
      <c r="L67" s="120">
        <v>39.824355240000003</v>
      </c>
      <c r="M67" s="120">
        <v>0.45210871899999999</v>
      </c>
      <c r="N67" s="120">
        <v>0.44389429200000002</v>
      </c>
      <c r="O67" s="120">
        <v>3.7149961000000002E-2</v>
      </c>
      <c r="P67" s="120">
        <v>0.20878165900000001</v>
      </c>
      <c r="Q67" s="120">
        <v>4.0244721999999997E-2</v>
      </c>
      <c r="R67" s="120">
        <v>0.157717949</v>
      </c>
      <c r="S67" t="e">
        <f>A67=#REF!</f>
        <v>#REF!</v>
      </c>
    </row>
    <row r="68" spans="1:19" x14ac:dyDescent="0.3">
      <c r="A68" s="120" t="s">
        <v>73</v>
      </c>
      <c r="B68" s="120">
        <v>19.79589554</v>
      </c>
      <c r="C68" s="120">
        <v>35.673999309999999</v>
      </c>
      <c r="D68" s="120">
        <v>3.6691042559999998</v>
      </c>
      <c r="E68" s="120">
        <v>31.552282000000002</v>
      </c>
      <c r="F68" s="120">
        <v>2.6031386799999998</v>
      </c>
      <c r="G68" s="120">
        <v>19.91724009</v>
      </c>
      <c r="H68" s="120">
        <v>0.83513285800000003</v>
      </c>
      <c r="I68" s="120">
        <v>0.89847613199999998</v>
      </c>
      <c r="J68" s="120">
        <v>0.24561134400000001</v>
      </c>
      <c r="K68" s="120">
        <v>0.40280411700000002</v>
      </c>
      <c r="L68" s="120">
        <v>24.694516879999998</v>
      </c>
      <c r="M68" s="120">
        <v>0.14406987900000001</v>
      </c>
      <c r="N68" s="120">
        <v>0.29081519500000003</v>
      </c>
      <c r="O68" s="120">
        <v>8.6937019000000004E-2</v>
      </c>
      <c r="P68" s="120">
        <v>0.12654839200000001</v>
      </c>
      <c r="Q68" s="120">
        <v>1.7175273000000001E-2</v>
      </c>
      <c r="R68" s="120">
        <v>6.0154511000000001E-2</v>
      </c>
      <c r="S68" t="e">
        <f>A68=#REF!</f>
        <v>#REF!</v>
      </c>
    </row>
    <row r="69" spans="1:19" x14ac:dyDescent="0.3">
      <c r="A69" s="120" t="s">
        <v>93</v>
      </c>
      <c r="B69" s="120">
        <v>18.369650159999999</v>
      </c>
      <c r="C69" s="120">
        <v>32.984440679999999</v>
      </c>
      <c r="D69" s="120">
        <v>3.1920268570000001</v>
      </c>
      <c r="E69" s="120">
        <v>18.735437900000001</v>
      </c>
      <c r="F69" s="120">
        <v>3.6508811300000001</v>
      </c>
      <c r="G69" s="120">
        <v>22.301735570000002</v>
      </c>
      <c r="H69" s="120">
        <v>0.918582016</v>
      </c>
      <c r="I69" s="120">
        <v>0.89004308600000004</v>
      </c>
      <c r="J69" s="120">
        <v>5.0176275999999999E-2</v>
      </c>
      <c r="K69" s="120">
        <v>0.28824089600000002</v>
      </c>
      <c r="L69" s="120">
        <v>70.510376190000002</v>
      </c>
      <c r="M69" s="120">
        <v>0.36672118300000001</v>
      </c>
      <c r="N69" s="120">
        <v>0.17634508600000001</v>
      </c>
      <c r="O69" s="120">
        <v>1.9186023E-2</v>
      </c>
      <c r="P69" s="120">
        <v>5.9287557999999997E-2</v>
      </c>
      <c r="Q69" s="120">
        <v>2.7197743E-2</v>
      </c>
      <c r="R69" s="120">
        <v>7.0673763000000001E-2</v>
      </c>
      <c r="S69" t="e">
        <f>A69=#REF!</f>
        <v>#REF!</v>
      </c>
    </row>
    <row r="70" spans="1:19" x14ac:dyDescent="0.3">
      <c r="A70" s="120"/>
      <c r="B70" s="120">
        <v>18.681436120000001</v>
      </c>
      <c r="C70" s="120">
        <v>33.89854699</v>
      </c>
      <c r="D70" s="120">
        <v>3.0221878229999999</v>
      </c>
      <c r="E70" s="120">
        <v>27.684491099999999</v>
      </c>
      <c r="F70" s="120">
        <v>4.5577796749999999</v>
      </c>
      <c r="G70" s="120">
        <v>19.079683849999999</v>
      </c>
      <c r="H70" s="120">
        <v>0.86124196600000003</v>
      </c>
      <c r="I70" s="120">
        <v>0.91560839999999999</v>
      </c>
      <c r="J70" s="120">
        <v>9.9602652E-2</v>
      </c>
      <c r="K70" s="120">
        <v>0.12932911599999999</v>
      </c>
      <c r="L70" s="120">
        <v>21.728395379999998</v>
      </c>
      <c r="M70" s="120">
        <v>0.16452966199999999</v>
      </c>
      <c r="N70" s="120">
        <v>0.187367696</v>
      </c>
      <c r="O70" s="120">
        <v>3.4442462E-2</v>
      </c>
      <c r="P70" s="120">
        <v>7.9100617999999998E-2</v>
      </c>
      <c r="Q70" s="120">
        <v>1.5499528E-2</v>
      </c>
      <c r="R70" s="120">
        <v>5.8325087999999997E-2</v>
      </c>
      <c r="S70" t="e">
        <f>A70=#REF!</f>
        <v>#REF!</v>
      </c>
    </row>
  </sheetData>
  <autoFilter ref="A1:R70" xr:uid="{D5C1C9EB-1BC6-40A6-A11D-32150845647E}">
    <sortState xmlns:xlrd2="http://schemas.microsoft.com/office/spreadsheetml/2017/richdata2" ref="A2:R70">
      <sortCondition ref="A1:A70"/>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A9AC0-DC73-4A75-8F12-7CBFA9F59108}">
  <dimension ref="A1:K68"/>
  <sheetViews>
    <sheetView workbookViewId="0">
      <selection activeCell="C2" sqref="C2"/>
    </sheetView>
  </sheetViews>
  <sheetFormatPr defaultRowHeight="14.4" x14ac:dyDescent="0.3"/>
  <sheetData>
    <row r="1" spans="1:11" x14ac:dyDescent="0.3">
      <c r="A1" t="s">
        <v>363</v>
      </c>
      <c r="B1" t="s">
        <v>677</v>
      </c>
      <c r="C1" t="s">
        <v>651</v>
      </c>
      <c r="D1" t="s">
        <v>47</v>
      </c>
      <c r="E1" t="s">
        <v>135</v>
      </c>
      <c r="F1" t="s">
        <v>137</v>
      </c>
      <c r="G1" t="s">
        <v>678</v>
      </c>
      <c r="H1" t="s">
        <v>679</v>
      </c>
      <c r="I1" t="s">
        <v>680</v>
      </c>
      <c r="J1" t="s">
        <v>670</v>
      </c>
      <c r="K1" t="s">
        <v>671</v>
      </c>
    </row>
    <row r="2" spans="1:11" x14ac:dyDescent="0.3">
      <c r="A2">
        <v>1</v>
      </c>
      <c r="B2" t="s">
        <v>681</v>
      </c>
      <c r="C2" t="s">
        <v>228</v>
      </c>
      <c r="D2" t="s">
        <v>88</v>
      </c>
      <c r="E2" t="s">
        <v>228</v>
      </c>
      <c r="F2">
        <v>331.058604</v>
      </c>
      <c r="G2" t="s">
        <v>557</v>
      </c>
      <c r="H2">
        <v>23</v>
      </c>
      <c r="I2">
        <v>3</v>
      </c>
      <c r="J2">
        <v>9385.8112409999994</v>
      </c>
      <c r="K2">
        <v>1339751.998447</v>
      </c>
    </row>
    <row r="3" spans="1:11" x14ac:dyDescent="0.3">
      <c r="A3">
        <v>2</v>
      </c>
      <c r="B3" t="s">
        <v>681</v>
      </c>
      <c r="C3" t="s">
        <v>267</v>
      </c>
      <c r="D3" t="s">
        <v>74</v>
      </c>
      <c r="E3" t="s">
        <v>267</v>
      </c>
      <c r="F3">
        <v>573.40518699999996</v>
      </c>
      <c r="G3" t="s">
        <v>557</v>
      </c>
      <c r="H3">
        <v>44</v>
      </c>
      <c r="I3">
        <v>9</v>
      </c>
      <c r="J3">
        <v>13044.602336</v>
      </c>
      <c r="K3">
        <v>2320497.7468369999</v>
      </c>
    </row>
    <row r="4" spans="1:11" x14ac:dyDescent="0.3">
      <c r="A4">
        <v>3</v>
      </c>
      <c r="B4" t="s">
        <v>681</v>
      </c>
      <c r="C4" t="s">
        <v>268</v>
      </c>
      <c r="D4" t="s">
        <v>118</v>
      </c>
      <c r="E4" t="s">
        <v>268</v>
      </c>
      <c r="F4">
        <v>465.17407500000002</v>
      </c>
      <c r="G4" t="s">
        <v>557</v>
      </c>
      <c r="H4">
        <v>32</v>
      </c>
      <c r="I4">
        <v>3</v>
      </c>
      <c r="J4">
        <v>13229.922256</v>
      </c>
      <c r="K4">
        <v>1882500.224132</v>
      </c>
    </row>
    <row r="5" spans="1:11" x14ac:dyDescent="0.3">
      <c r="A5">
        <v>4</v>
      </c>
      <c r="B5" t="s">
        <v>681</v>
      </c>
      <c r="C5" t="s">
        <v>247</v>
      </c>
      <c r="D5" t="s">
        <v>120</v>
      </c>
      <c r="E5" t="s">
        <v>247</v>
      </c>
      <c r="F5">
        <v>431.95399600000002</v>
      </c>
      <c r="G5" t="s">
        <v>557</v>
      </c>
      <c r="H5" t="s">
        <v>364</v>
      </c>
      <c r="I5" t="s">
        <v>364</v>
      </c>
      <c r="J5">
        <v>5670.8179330000003</v>
      </c>
      <c r="K5">
        <v>1748062.793383</v>
      </c>
    </row>
    <row r="6" spans="1:11" x14ac:dyDescent="0.3">
      <c r="A6">
        <v>5</v>
      </c>
      <c r="B6" t="s">
        <v>681</v>
      </c>
      <c r="C6" t="s">
        <v>212</v>
      </c>
      <c r="D6" t="s">
        <v>107</v>
      </c>
      <c r="E6" t="s">
        <v>212</v>
      </c>
      <c r="F6">
        <v>350.37435499999998</v>
      </c>
      <c r="G6" t="s">
        <v>557</v>
      </c>
      <c r="H6" t="s">
        <v>364</v>
      </c>
      <c r="I6" t="s">
        <v>364</v>
      </c>
      <c r="J6">
        <v>6839.8577560000003</v>
      </c>
      <c r="K6">
        <v>1417920.379582</v>
      </c>
    </row>
    <row r="7" spans="1:11" x14ac:dyDescent="0.3">
      <c r="A7">
        <v>6</v>
      </c>
      <c r="B7" t="s">
        <v>681</v>
      </c>
      <c r="C7" t="s">
        <v>342</v>
      </c>
      <c r="D7" t="s">
        <v>99</v>
      </c>
      <c r="E7" t="s">
        <v>342</v>
      </c>
      <c r="F7">
        <v>891.65067299999998</v>
      </c>
      <c r="G7" t="s">
        <v>557</v>
      </c>
      <c r="H7">
        <v>34</v>
      </c>
      <c r="I7">
        <v>5</v>
      </c>
      <c r="J7">
        <v>20323.675608000001</v>
      </c>
      <c r="K7">
        <v>3608396.6863480001</v>
      </c>
    </row>
    <row r="8" spans="1:11" x14ac:dyDescent="0.3">
      <c r="A8">
        <v>7</v>
      </c>
      <c r="B8" t="s">
        <v>681</v>
      </c>
      <c r="C8" t="s">
        <v>263</v>
      </c>
      <c r="D8" t="s">
        <v>110</v>
      </c>
      <c r="E8" t="s">
        <v>263</v>
      </c>
      <c r="F8">
        <v>753.46958400000005</v>
      </c>
      <c r="G8" t="s">
        <v>557</v>
      </c>
      <c r="H8">
        <v>46</v>
      </c>
      <c r="I8">
        <v>2</v>
      </c>
      <c r="J8">
        <v>11453.941134000001</v>
      </c>
      <c r="K8">
        <v>3049195.4237719998</v>
      </c>
    </row>
    <row r="9" spans="1:11" x14ac:dyDescent="0.3">
      <c r="A9">
        <v>8</v>
      </c>
      <c r="B9" t="s">
        <v>681</v>
      </c>
      <c r="C9" t="s">
        <v>233</v>
      </c>
      <c r="D9" t="s">
        <v>78</v>
      </c>
      <c r="E9" t="s">
        <v>233</v>
      </c>
      <c r="F9">
        <v>393.45033100000001</v>
      </c>
      <c r="G9" t="s">
        <v>557</v>
      </c>
      <c r="H9">
        <v>28</v>
      </c>
      <c r="I9">
        <v>3</v>
      </c>
      <c r="J9">
        <v>9414.8918580000009</v>
      </c>
      <c r="K9">
        <v>1592243.3672849999</v>
      </c>
    </row>
    <row r="10" spans="1:11" x14ac:dyDescent="0.3">
      <c r="A10">
        <v>9</v>
      </c>
      <c r="B10" t="s">
        <v>681</v>
      </c>
      <c r="C10" t="s">
        <v>232</v>
      </c>
      <c r="D10" t="s">
        <v>90</v>
      </c>
      <c r="E10" t="s">
        <v>232</v>
      </c>
      <c r="F10">
        <v>368.22782100000001</v>
      </c>
      <c r="G10" t="s">
        <v>557</v>
      </c>
      <c r="H10">
        <v>26</v>
      </c>
      <c r="I10">
        <v>2</v>
      </c>
      <c r="J10">
        <v>7250.4789369999999</v>
      </c>
      <c r="K10">
        <v>1490171.0838580001</v>
      </c>
    </row>
    <row r="11" spans="1:11" x14ac:dyDescent="0.3">
      <c r="A11">
        <v>10</v>
      </c>
      <c r="B11" t="s">
        <v>681</v>
      </c>
      <c r="C11" t="s">
        <v>244</v>
      </c>
      <c r="D11" t="s">
        <v>117</v>
      </c>
      <c r="E11" t="s">
        <v>244</v>
      </c>
      <c r="F11">
        <v>778.43052299999999</v>
      </c>
      <c r="G11" t="s">
        <v>557</v>
      </c>
      <c r="H11">
        <v>65</v>
      </c>
      <c r="I11">
        <v>7</v>
      </c>
      <c r="J11">
        <v>11571.549972999999</v>
      </c>
      <c r="K11">
        <v>3150209.1617749999</v>
      </c>
    </row>
    <row r="12" spans="1:11" x14ac:dyDescent="0.3">
      <c r="A12">
        <v>11</v>
      </c>
      <c r="B12" t="s">
        <v>681</v>
      </c>
      <c r="C12" t="s">
        <v>260</v>
      </c>
      <c r="D12" t="s">
        <v>84</v>
      </c>
      <c r="E12" t="s">
        <v>260</v>
      </c>
      <c r="F12">
        <v>497.75056499999999</v>
      </c>
      <c r="G12" t="s">
        <v>557</v>
      </c>
      <c r="H12">
        <v>49</v>
      </c>
      <c r="I12">
        <v>5</v>
      </c>
      <c r="J12">
        <v>9331.5483619999995</v>
      </c>
      <c r="K12">
        <v>2014333.12864</v>
      </c>
    </row>
    <row r="13" spans="1:11" x14ac:dyDescent="0.3">
      <c r="A13">
        <v>12</v>
      </c>
      <c r="B13" t="s">
        <v>681</v>
      </c>
      <c r="C13" t="s">
        <v>221</v>
      </c>
      <c r="D13" t="s">
        <v>109</v>
      </c>
      <c r="E13" t="s">
        <v>221</v>
      </c>
      <c r="F13">
        <v>651.61878999999999</v>
      </c>
      <c r="G13" t="s">
        <v>557</v>
      </c>
      <c r="H13">
        <v>27</v>
      </c>
      <c r="I13">
        <v>4</v>
      </c>
      <c r="J13">
        <v>11984.538490000001</v>
      </c>
      <c r="K13">
        <v>2637018.2314849999</v>
      </c>
    </row>
    <row r="14" spans="1:11" x14ac:dyDescent="0.3">
      <c r="A14">
        <v>13</v>
      </c>
      <c r="B14" t="s">
        <v>681</v>
      </c>
      <c r="C14" t="s">
        <v>220</v>
      </c>
      <c r="D14" t="s">
        <v>106</v>
      </c>
      <c r="E14" t="s">
        <v>220</v>
      </c>
      <c r="F14">
        <v>328.98049900000001</v>
      </c>
      <c r="G14" t="s">
        <v>557</v>
      </c>
      <c r="H14">
        <v>12</v>
      </c>
      <c r="I14">
        <v>2</v>
      </c>
      <c r="J14">
        <v>6209.2339519999996</v>
      </c>
      <c r="K14">
        <v>1331342.170801</v>
      </c>
    </row>
    <row r="15" spans="1:11" x14ac:dyDescent="0.3">
      <c r="A15">
        <v>14</v>
      </c>
      <c r="B15" t="s">
        <v>681</v>
      </c>
      <c r="C15" t="s">
        <v>252</v>
      </c>
      <c r="D15" t="s">
        <v>112</v>
      </c>
      <c r="E15" t="s">
        <v>252</v>
      </c>
      <c r="F15">
        <v>486.38446299999998</v>
      </c>
      <c r="G15" t="s">
        <v>557</v>
      </c>
      <c r="H15" t="s">
        <v>364</v>
      </c>
      <c r="I15" t="s">
        <v>364</v>
      </c>
      <c r="J15">
        <v>6509.7343520000004</v>
      </c>
      <c r="K15">
        <v>1968335.961621</v>
      </c>
    </row>
    <row r="16" spans="1:11" x14ac:dyDescent="0.3">
      <c r="A16">
        <v>15</v>
      </c>
      <c r="B16" t="s">
        <v>681</v>
      </c>
      <c r="C16" t="s">
        <v>249</v>
      </c>
      <c r="D16" t="s">
        <v>111</v>
      </c>
      <c r="E16" t="s">
        <v>249</v>
      </c>
      <c r="F16">
        <v>481.82736199999999</v>
      </c>
      <c r="G16" t="s">
        <v>557</v>
      </c>
      <c r="H16">
        <v>30</v>
      </c>
      <c r="I16">
        <v>2</v>
      </c>
      <c r="J16">
        <v>9231.1047429999999</v>
      </c>
      <c r="K16">
        <v>1949893.9549189999</v>
      </c>
    </row>
    <row r="17" spans="1:11" x14ac:dyDescent="0.3">
      <c r="A17">
        <v>16</v>
      </c>
      <c r="B17" t="s">
        <v>681</v>
      </c>
      <c r="C17" t="s">
        <v>223</v>
      </c>
      <c r="D17" t="s">
        <v>85</v>
      </c>
      <c r="E17" t="s">
        <v>223</v>
      </c>
      <c r="F17">
        <v>448.05158599999999</v>
      </c>
      <c r="G17" t="s">
        <v>557</v>
      </c>
      <c r="H17">
        <v>18</v>
      </c>
      <c r="I17">
        <v>5</v>
      </c>
      <c r="J17">
        <v>13731.999728999999</v>
      </c>
      <c r="K17">
        <v>1813207.6899910001</v>
      </c>
    </row>
    <row r="18" spans="1:11" x14ac:dyDescent="0.3">
      <c r="A18">
        <v>17</v>
      </c>
      <c r="B18" t="s">
        <v>681</v>
      </c>
      <c r="C18" t="s">
        <v>261</v>
      </c>
      <c r="D18" t="s">
        <v>89</v>
      </c>
      <c r="E18" t="s">
        <v>261</v>
      </c>
      <c r="F18">
        <v>499.94562999999999</v>
      </c>
      <c r="G18" t="s">
        <v>557</v>
      </c>
      <c r="H18">
        <v>15</v>
      </c>
      <c r="I18">
        <v>5</v>
      </c>
      <c r="J18">
        <v>11360.613318</v>
      </c>
      <c r="K18">
        <v>2023216.277666</v>
      </c>
    </row>
    <row r="19" spans="1:11" x14ac:dyDescent="0.3">
      <c r="A19">
        <v>18</v>
      </c>
      <c r="B19" t="s">
        <v>681</v>
      </c>
      <c r="C19" t="s">
        <v>236</v>
      </c>
      <c r="D19" t="s">
        <v>83</v>
      </c>
      <c r="E19" t="s">
        <v>236</v>
      </c>
      <c r="F19">
        <v>218.18771599999999</v>
      </c>
      <c r="G19" t="s">
        <v>557</v>
      </c>
      <c r="H19">
        <v>21</v>
      </c>
      <c r="I19">
        <v>3</v>
      </c>
      <c r="J19">
        <v>7040.1889060000003</v>
      </c>
      <c r="K19">
        <v>882977.89168899995</v>
      </c>
    </row>
    <row r="20" spans="1:11" x14ac:dyDescent="0.3">
      <c r="A20">
        <v>19</v>
      </c>
      <c r="B20" t="s">
        <v>681</v>
      </c>
      <c r="C20" t="s">
        <v>201</v>
      </c>
      <c r="D20" t="s">
        <v>67</v>
      </c>
      <c r="E20" t="s">
        <v>201</v>
      </c>
      <c r="F20">
        <v>382.040682</v>
      </c>
      <c r="G20" t="s">
        <v>557</v>
      </c>
      <c r="H20">
        <v>51</v>
      </c>
      <c r="I20">
        <v>16</v>
      </c>
      <c r="J20">
        <v>14646.466748000001</v>
      </c>
      <c r="K20">
        <v>1546069.9724580001</v>
      </c>
    </row>
    <row r="21" spans="1:11" x14ac:dyDescent="0.3">
      <c r="A21">
        <v>20</v>
      </c>
      <c r="B21" t="s">
        <v>681</v>
      </c>
      <c r="C21" t="s">
        <v>239</v>
      </c>
      <c r="D21" t="s">
        <v>86</v>
      </c>
      <c r="E21" t="s">
        <v>239</v>
      </c>
      <c r="F21">
        <v>381.989487</v>
      </c>
      <c r="G21" t="s">
        <v>557</v>
      </c>
      <c r="H21">
        <v>43</v>
      </c>
      <c r="I21">
        <v>16</v>
      </c>
      <c r="J21">
        <v>15210.138056</v>
      </c>
      <c r="K21">
        <v>1545862.7911960001</v>
      </c>
    </row>
    <row r="22" spans="1:11" x14ac:dyDescent="0.3">
      <c r="A22">
        <v>21</v>
      </c>
      <c r="B22" t="s">
        <v>681</v>
      </c>
      <c r="C22" t="s">
        <v>241</v>
      </c>
      <c r="D22" t="s">
        <v>94</v>
      </c>
      <c r="E22" t="s">
        <v>241</v>
      </c>
      <c r="F22">
        <v>463.22119500000002</v>
      </c>
      <c r="G22" t="s">
        <v>557</v>
      </c>
      <c r="H22">
        <v>18</v>
      </c>
      <c r="I22">
        <v>3</v>
      </c>
      <c r="J22">
        <v>11316.311689</v>
      </c>
      <c r="K22">
        <v>1874597.165979</v>
      </c>
    </row>
    <row r="23" spans="1:11" x14ac:dyDescent="0.3">
      <c r="A23">
        <v>22</v>
      </c>
      <c r="B23" t="s">
        <v>681</v>
      </c>
      <c r="C23" t="s">
        <v>227</v>
      </c>
      <c r="D23" t="s">
        <v>92</v>
      </c>
      <c r="E23" t="s">
        <v>227</v>
      </c>
      <c r="F23">
        <v>345.44615800000003</v>
      </c>
      <c r="G23" t="s">
        <v>557</v>
      </c>
      <c r="H23">
        <v>12</v>
      </c>
      <c r="I23">
        <v>3</v>
      </c>
      <c r="J23">
        <v>9792.3521550000005</v>
      </c>
      <c r="K23">
        <v>1397976.5951970001</v>
      </c>
    </row>
    <row r="24" spans="1:11" x14ac:dyDescent="0.3">
      <c r="A24">
        <v>23</v>
      </c>
      <c r="B24" t="s">
        <v>681</v>
      </c>
      <c r="C24" t="s">
        <v>198</v>
      </c>
      <c r="D24" t="s">
        <v>75</v>
      </c>
      <c r="E24" t="s">
        <v>198</v>
      </c>
      <c r="F24">
        <v>379.40982500000001</v>
      </c>
      <c r="G24" t="s">
        <v>557</v>
      </c>
      <c r="H24">
        <v>32</v>
      </c>
      <c r="I24">
        <v>5</v>
      </c>
      <c r="J24">
        <v>9976.92677</v>
      </c>
      <c r="K24">
        <v>1535423.2301090001</v>
      </c>
    </row>
    <row r="25" spans="1:11" x14ac:dyDescent="0.3">
      <c r="A25">
        <v>24</v>
      </c>
      <c r="B25" t="s">
        <v>681</v>
      </c>
      <c r="C25" t="s">
        <v>231</v>
      </c>
      <c r="D25" t="s">
        <v>68</v>
      </c>
      <c r="E25" t="s">
        <v>231</v>
      </c>
      <c r="F25">
        <v>435.60573599999998</v>
      </c>
      <c r="G25" t="s">
        <v>557</v>
      </c>
      <c r="H25">
        <v>30</v>
      </c>
      <c r="I25">
        <v>7</v>
      </c>
      <c r="J25">
        <v>9526.4055580000004</v>
      </c>
      <c r="K25">
        <v>1762840.9224980001</v>
      </c>
    </row>
    <row r="26" spans="1:11" x14ac:dyDescent="0.3">
      <c r="A26">
        <v>25</v>
      </c>
      <c r="B26" t="s">
        <v>681</v>
      </c>
      <c r="C26" t="s">
        <v>264</v>
      </c>
      <c r="D26" t="s">
        <v>76</v>
      </c>
      <c r="E26" t="s">
        <v>264</v>
      </c>
      <c r="F26">
        <v>485.20657499999999</v>
      </c>
      <c r="G26" t="s">
        <v>557</v>
      </c>
      <c r="H26">
        <v>47</v>
      </c>
      <c r="I26">
        <v>12</v>
      </c>
      <c r="J26">
        <v>9967.6158990000004</v>
      </c>
      <c r="K26">
        <v>1963569.1978160001</v>
      </c>
    </row>
    <row r="27" spans="1:11" x14ac:dyDescent="0.3">
      <c r="A27">
        <v>26</v>
      </c>
      <c r="B27" t="s">
        <v>681</v>
      </c>
      <c r="C27" t="s">
        <v>230</v>
      </c>
      <c r="D27" t="s">
        <v>69</v>
      </c>
      <c r="E27" t="s">
        <v>230</v>
      </c>
      <c r="F27">
        <v>402.53023100000001</v>
      </c>
      <c r="G27" t="s">
        <v>557</v>
      </c>
      <c r="H27">
        <v>39</v>
      </c>
      <c r="I27">
        <v>9</v>
      </c>
      <c r="J27">
        <v>9785.9168470000004</v>
      </c>
      <c r="K27">
        <v>1628988.5682870001</v>
      </c>
    </row>
    <row r="28" spans="1:11" x14ac:dyDescent="0.3">
      <c r="A28">
        <v>27</v>
      </c>
      <c r="B28" t="s">
        <v>681</v>
      </c>
      <c r="C28" t="s">
        <v>266</v>
      </c>
      <c r="D28" t="s">
        <v>70</v>
      </c>
      <c r="E28" t="s">
        <v>266</v>
      </c>
      <c r="F28">
        <v>444.89116100000001</v>
      </c>
      <c r="G28" t="s">
        <v>557</v>
      </c>
      <c r="H28">
        <v>28</v>
      </c>
      <c r="I28">
        <v>7</v>
      </c>
      <c r="J28">
        <v>9743.3883129999995</v>
      </c>
      <c r="K28">
        <v>1800417.854636</v>
      </c>
    </row>
    <row r="29" spans="1:11" x14ac:dyDescent="0.3">
      <c r="A29">
        <v>28</v>
      </c>
      <c r="B29" t="s">
        <v>681</v>
      </c>
      <c r="C29" t="s">
        <v>250</v>
      </c>
      <c r="D29" t="s">
        <v>115</v>
      </c>
      <c r="E29" t="s">
        <v>250</v>
      </c>
      <c r="F29">
        <v>356.65320600000001</v>
      </c>
      <c r="G29" t="s">
        <v>557</v>
      </c>
      <c r="H29">
        <v>45</v>
      </c>
      <c r="I29">
        <v>16</v>
      </c>
      <c r="J29">
        <v>10466.123812</v>
      </c>
      <c r="K29">
        <v>1443330.0901649999</v>
      </c>
    </row>
    <row r="30" spans="1:11" x14ac:dyDescent="0.3">
      <c r="A30">
        <v>29</v>
      </c>
      <c r="B30" t="s">
        <v>681</v>
      </c>
      <c r="C30" t="s">
        <v>265</v>
      </c>
      <c r="D30" t="s">
        <v>81</v>
      </c>
      <c r="E30" t="s">
        <v>265</v>
      </c>
      <c r="F30">
        <v>383.52504199999998</v>
      </c>
      <c r="G30" t="s">
        <v>557</v>
      </c>
      <c r="H30">
        <v>47</v>
      </c>
      <c r="I30">
        <v>16</v>
      </c>
      <c r="J30">
        <v>14574.424432</v>
      </c>
      <c r="K30">
        <v>1552076.987067</v>
      </c>
    </row>
    <row r="31" spans="1:11" x14ac:dyDescent="0.3">
      <c r="A31">
        <v>30</v>
      </c>
      <c r="B31" t="s">
        <v>681</v>
      </c>
      <c r="C31" t="s">
        <v>269</v>
      </c>
      <c r="D31" t="s">
        <v>60</v>
      </c>
      <c r="E31" t="s">
        <v>269</v>
      </c>
      <c r="F31">
        <v>386.60096499999997</v>
      </c>
      <c r="G31" t="s">
        <v>557</v>
      </c>
      <c r="H31">
        <v>27</v>
      </c>
      <c r="I31">
        <v>3</v>
      </c>
      <c r="J31">
        <v>9586.0858960000005</v>
      </c>
      <c r="K31">
        <v>1564524.856412</v>
      </c>
    </row>
    <row r="32" spans="1:11" x14ac:dyDescent="0.3">
      <c r="A32">
        <v>31</v>
      </c>
      <c r="B32" t="s">
        <v>681</v>
      </c>
      <c r="C32" t="s">
        <v>262</v>
      </c>
      <c r="D32" t="s">
        <v>58</v>
      </c>
      <c r="E32" t="s">
        <v>262</v>
      </c>
      <c r="F32">
        <v>352.38223599999998</v>
      </c>
      <c r="G32" t="s">
        <v>557</v>
      </c>
      <c r="H32">
        <v>21</v>
      </c>
      <c r="I32">
        <v>7</v>
      </c>
      <c r="J32">
        <v>9931.3526459999994</v>
      </c>
      <c r="K32">
        <v>1426046.0176580001</v>
      </c>
    </row>
    <row r="33" spans="1:11" x14ac:dyDescent="0.3">
      <c r="A33">
        <v>32</v>
      </c>
      <c r="B33" t="s">
        <v>681</v>
      </c>
      <c r="C33" t="s">
        <v>238</v>
      </c>
      <c r="D33" t="s">
        <v>91</v>
      </c>
      <c r="E33" t="s">
        <v>238</v>
      </c>
      <c r="F33">
        <v>474.88676299999997</v>
      </c>
      <c r="G33" t="s">
        <v>557</v>
      </c>
      <c r="H33">
        <v>33</v>
      </c>
      <c r="I33">
        <v>7</v>
      </c>
      <c r="J33">
        <v>8502.8648250000006</v>
      </c>
      <c r="K33">
        <v>1921806.233423</v>
      </c>
    </row>
    <row r="34" spans="1:11" x14ac:dyDescent="0.3">
      <c r="A34">
        <v>33</v>
      </c>
      <c r="B34" t="s">
        <v>681</v>
      </c>
      <c r="C34" t="s">
        <v>270</v>
      </c>
      <c r="D34" t="s">
        <v>59</v>
      </c>
      <c r="E34" t="s">
        <v>270</v>
      </c>
      <c r="F34">
        <v>435.32388200000003</v>
      </c>
      <c r="G34" t="s">
        <v>557</v>
      </c>
      <c r="H34">
        <v>57</v>
      </c>
      <c r="I34">
        <v>16</v>
      </c>
      <c r="J34">
        <v>12124.93173</v>
      </c>
      <c r="K34">
        <v>1761700.2938570001</v>
      </c>
    </row>
    <row r="35" spans="1:11" x14ac:dyDescent="0.3">
      <c r="A35">
        <v>34</v>
      </c>
      <c r="B35" t="s">
        <v>681</v>
      </c>
      <c r="C35" t="s">
        <v>216</v>
      </c>
      <c r="D35" t="s">
        <v>95</v>
      </c>
      <c r="E35" t="s">
        <v>216</v>
      </c>
      <c r="F35">
        <v>444.89824299999998</v>
      </c>
      <c r="G35" t="s">
        <v>557</v>
      </c>
      <c r="H35">
        <v>9</v>
      </c>
      <c r="I35">
        <v>6</v>
      </c>
      <c r="J35">
        <v>8598.8903339999997</v>
      </c>
      <c r="K35">
        <v>1800446.515164</v>
      </c>
    </row>
    <row r="36" spans="1:11" x14ac:dyDescent="0.3">
      <c r="A36">
        <v>35</v>
      </c>
      <c r="B36" t="s">
        <v>681</v>
      </c>
      <c r="C36" t="s">
        <v>225</v>
      </c>
      <c r="D36" t="s">
        <v>79</v>
      </c>
      <c r="E36" t="s">
        <v>225</v>
      </c>
      <c r="F36">
        <v>410.23716899999999</v>
      </c>
      <c r="G36" t="s">
        <v>557</v>
      </c>
      <c r="H36">
        <v>13</v>
      </c>
      <c r="I36">
        <v>3</v>
      </c>
      <c r="J36">
        <v>7297.719341</v>
      </c>
      <c r="K36">
        <v>1660177.564573</v>
      </c>
    </row>
    <row r="37" spans="1:11" x14ac:dyDescent="0.3">
      <c r="A37">
        <v>36</v>
      </c>
      <c r="B37" t="s">
        <v>681</v>
      </c>
      <c r="C37" t="s">
        <v>229</v>
      </c>
      <c r="D37" t="s">
        <v>56</v>
      </c>
      <c r="E37" t="s">
        <v>229</v>
      </c>
      <c r="F37">
        <v>349.105772</v>
      </c>
      <c r="G37" t="s">
        <v>557</v>
      </c>
      <c r="H37">
        <v>33</v>
      </c>
      <c r="I37">
        <v>9</v>
      </c>
      <c r="J37">
        <v>7705.0064460000003</v>
      </c>
      <c r="K37">
        <v>1412786.588464</v>
      </c>
    </row>
    <row r="38" spans="1:11" x14ac:dyDescent="0.3">
      <c r="A38">
        <v>37</v>
      </c>
      <c r="B38" t="s">
        <v>681</v>
      </c>
      <c r="C38" t="s">
        <v>226</v>
      </c>
      <c r="D38" t="s">
        <v>82</v>
      </c>
      <c r="E38" t="s">
        <v>226</v>
      </c>
      <c r="F38">
        <v>436.60798</v>
      </c>
      <c r="G38" t="s">
        <v>557</v>
      </c>
      <c r="H38">
        <v>36</v>
      </c>
      <c r="I38">
        <v>7</v>
      </c>
      <c r="J38">
        <v>7704.5091970000003</v>
      </c>
      <c r="K38">
        <v>1766896.8774329999</v>
      </c>
    </row>
    <row r="39" spans="1:11" x14ac:dyDescent="0.3">
      <c r="A39">
        <v>38</v>
      </c>
      <c r="B39" t="s">
        <v>681</v>
      </c>
      <c r="C39" t="s">
        <v>235</v>
      </c>
      <c r="D39" t="s">
        <v>64</v>
      </c>
      <c r="E39" t="s">
        <v>235</v>
      </c>
      <c r="F39">
        <v>507.73202099999997</v>
      </c>
      <c r="G39" t="s">
        <v>557</v>
      </c>
      <c r="H39">
        <v>65</v>
      </c>
      <c r="I39">
        <v>16</v>
      </c>
      <c r="J39">
        <v>12745.995414999999</v>
      </c>
      <c r="K39">
        <v>2054726.8081469999</v>
      </c>
    </row>
    <row r="40" spans="1:11" x14ac:dyDescent="0.3">
      <c r="A40">
        <v>39</v>
      </c>
      <c r="B40" t="s">
        <v>681</v>
      </c>
      <c r="C40" t="s">
        <v>253</v>
      </c>
      <c r="D40" t="s">
        <v>96</v>
      </c>
      <c r="E40" t="s">
        <v>253</v>
      </c>
      <c r="F40">
        <v>282.08874900000001</v>
      </c>
      <c r="G40" t="s">
        <v>557</v>
      </c>
      <c r="H40">
        <v>6</v>
      </c>
      <c r="I40">
        <v>2</v>
      </c>
      <c r="J40">
        <v>5974.3611199999996</v>
      </c>
      <c r="K40">
        <v>1141577.231219</v>
      </c>
    </row>
    <row r="41" spans="1:11" x14ac:dyDescent="0.3">
      <c r="A41">
        <v>40</v>
      </c>
      <c r="B41" t="s">
        <v>681</v>
      </c>
      <c r="C41" t="s">
        <v>243</v>
      </c>
      <c r="D41" t="s">
        <v>101</v>
      </c>
      <c r="E41" t="s">
        <v>243</v>
      </c>
      <c r="F41">
        <v>371.67477400000001</v>
      </c>
      <c r="G41" t="s">
        <v>557</v>
      </c>
      <c r="H41">
        <v>17</v>
      </c>
      <c r="I41">
        <v>1</v>
      </c>
      <c r="J41">
        <v>10952.551147</v>
      </c>
      <c r="K41">
        <v>1504120.461932</v>
      </c>
    </row>
    <row r="42" spans="1:11" x14ac:dyDescent="0.3">
      <c r="A42">
        <v>41</v>
      </c>
      <c r="B42" t="s">
        <v>681</v>
      </c>
      <c r="C42" t="s">
        <v>341</v>
      </c>
      <c r="D42" t="s">
        <v>97</v>
      </c>
      <c r="E42" t="s">
        <v>341</v>
      </c>
      <c r="F42">
        <v>1419.0348710000001</v>
      </c>
      <c r="G42" t="s">
        <v>557</v>
      </c>
      <c r="H42">
        <v>15</v>
      </c>
      <c r="I42">
        <v>2</v>
      </c>
      <c r="J42">
        <v>18900.610945</v>
      </c>
      <c r="K42">
        <v>5742653.3523209998</v>
      </c>
    </row>
    <row r="43" spans="1:11" x14ac:dyDescent="0.3">
      <c r="A43">
        <v>42</v>
      </c>
      <c r="B43" t="s">
        <v>681</v>
      </c>
      <c r="C43" t="s">
        <v>272</v>
      </c>
      <c r="D43" t="s">
        <v>57</v>
      </c>
      <c r="E43" t="s">
        <v>272</v>
      </c>
      <c r="F43">
        <v>445.08203500000002</v>
      </c>
      <c r="G43" t="s">
        <v>557</v>
      </c>
      <c r="H43">
        <v>42</v>
      </c>
      <c r="I43">
        <v>8</v>
      </c>
      <c r="J43">
        <v>9007.5523570000005</v>
      </c>
      <c r="K43">
        <v>1801190.296017</v>
      </c>
    </row>
    <row r="44" spans="1:11" x14ac:dyDescent="0.3">
      <c r="A44">
        <v>43</v>
      </c>
      <c r="B44" t="s">
        <v>681</v>
      </c>
      <c r="C44" t="s">
        <v>248</v>
      </c>
      <c r="D44" t="s">
        <v>114</v>
      </c>
      <c r="E44" t="s">
        <v>248</v>
      </c>
      <c r="F44">
        <v>346.12444399999998</v>
      </c>
      <c r="G44" t="s">
        <v>557</v>
      </c>
      <c r="H44">
        <v>46</v>
      </c>
      <c r="I44">
        <v>16</v>
      </c>
      <c r="J44">
        <v>13928.376526</v>
      </c>
      <c r="K44">
        <v>1400721.532105</v>
      </c>
    </row>
    <row r="45" spans="1:11" x14ac:dyDescent="0.3">
      <c r="A45">
        <v>44</v>
      </c>
      <c r="B45" t="s">
        <v>681</v>
      </c>
      <c r="C45" t="s">
        <v>246</v>
      </c>
      <c r="D45" t="s">
        <v>54</v>
      </c>
      <c r="E45" t="s">
        <v>246</v>
      </c>
      <c r="F45">
        <v>420.58637900000002</v>
      </c>
      <c r="G45" t="s">
        <v>557</v>
      </c>
      <c r="H45">
        <v>30</v>
      </c>
      <c r="I45">
        <v>4</v>
      </c>
      <c r="J45">
        <v>9437.2042540000002</v>
      </c>
      <c r="K45">
        <v>1702059.4957409999</v>
      </c>
    </row>
    <row r="46" spans="1:11" x14ac:dyDescent="0.3">
      <c r="A46">
        <v>45</v>
      </c>
      <c r="B46" t="s">
        <v>681</v>
      </c>
      <c r="C46" t="s">
        <v>224</v>
      </c>
      <c r="D46" t="s">
        <v>53</v>
      </c>
      <c r="E46" t="s">
        <v>224</v>
      </c>
      <c r="F46">
        <v>323.65994499999999</v>
      </c>
      <c r="G46" t="s">
        <v>557</v>
      </c>
      <c r="H46">
        <v>49</v>
      </c>
      <c r="I46">
        <v>16</v>
      </c>
      <c r="J46">
        <v>12271.125986999999</v>
      </c>
      <c r="K46">
        <v>1309810.5649840001</v>
      </c>
    </row>
    <row r="47" spans="1:11" x14ac:dyDescent="0.3">
      <c r="A47">
        <v>46</v>
      </c>
      <c r="B47" t="s">
        <v>681</v>
      </c>
      <c r="C47" t="s">
        <v>237</v>
      </c>
      <c r="D47" t="s">
        <v>71</v>
      </c>
      <c r="E47" t="s">
        <v>237</v>
      </c>
      <c r="F47">
        <v>372.79155400000002</v>
      </c>
      <c r="G47" t="s">
        <v>557</v>
      </c>
      <c r="H47">
        <v>46</v>
      </c>
      <c r="I47">
        <v>16</v>
      </c>
      <c r="J47">
        <v>14426.677463</v>
      </c>
      <c r="K47">
        <v>1508639.9292359999</v>
      </c>
    </row>
    <row r="48" spans="1:11" x14ac:dyDescent="0.3">
      <c r="A48">
        <v>47</v>
      </c>
      <c r="B48" t="s">
        <v>681</v>
      </c>
      <c r="C48" t="s">
        <v>222</v>
      </c>
      <c r="D48" t="s">
        <v>66</v>
      </c>
      <c r="E48" t="s">
        <v>222</v>
      </c>
      <c r="F48">
        <v>413.36215299999998</v>
      </c>
      <c r="G48" t="s">
        <v>557</v>
      </c>
      <c r="H48">
        <v>33</v>
      </c>
      <c r="I48">
        <v>7</v>
      </c>
      <c r="J48">
        <v>7997.5850129999999</v>
      </c>
      <c r="K48">
        <v>1672823.973339</v>
      </c>
    </row>
    <row r="49" spans="1:11" x14ac:dyDescent="0.3">
      <c r="A49">
        <v>48</v>
      </c>
      <c r="B49" t="s">
        <v>681</v>
      </c>
      <c r="C49" t="s">
        <v>271</v>
      </c>
      <c r="D49" t="s">
        <v>55</v>
      </c>
      <c r="E49" t="s">
        <v>271</v>
      </c>
      <c r="F49">
        <v>327.75480900000002</v>
      </c>
      <c r="G49" t="s">
        <v>557</v>
      </c>
      <c r="H49">
        <v>40</v>
      </c>
      <c r="I49">
        <v>9</v>
      </c>
      <c r="J49">
        <v>8576.7719249999991</v>
      </c>
      <c r="K49">
        <v>1326381.958134</v>
      </c>
    </row>
    <row r="50" spans="1:11" x14ac:dyDescent="0.3">
      <c r="A50">
        <v>49</v>
      </c>
      <c r="B50" t="s">
        <v>681</v>
      </c>
      <c r="C50" t="s">
        <v>273</v>
      </c>
      <c r="D50" t="s">
        <v>119</v>
      </c>
      <c r="E50" t="s">
        <v>273</v>
      </c>
      <c r="F50">
        <v>283.70148499999999</v>
      </c>
      <c r="G50" t="s">
        <v>557</v>
      </c>
      <c r="H50">
        <v>22</v>
      </c>
      <c r="I50">
        <v>2</v>
      </c>
      <c r="J50">
        <v>6192.174019</v>
      </c>
      <c r="K50">
        <v>1148103.7679620001</v>
      </c>
    </row>
    <row r="51" spans="1:11" x14ac:dyDescent="0.3">
      <c r="A51">
        <v>50</v>
      </c>
      <c r="B51" t="s">
        <v>681</v>
      </c>
      <c r="C51" t="s">
        <v>207</v>
      </c>
      <c r="D51" t="s">
        <v>104</v>
      </c>
      <c r="E51" t="s">
        <v>207</v>
      </c>
      <c r="F51">
        <v>368.86684000000002</v>
      </c>
      <c r="G51" t="s">
        <v>557</v>
      </c>
      <c r="H51">
        <v>13</v>
      </c>
      <c r="I51">
        <v>2</v>
      </c>
      <c r="J51">
        <v>6306.7083970000003</v>
      </c>
      <c r="K51">
        <v>1492757.110478</v>
      </c>
    </row>
    <row r="52" spans="1:11" x14ac:dyDescent="0.3">
      <c r="A52">
        <v>51</v>
      </c>
      <c r="B52" t="s">
        <v>681</v>
      </c>
      <c r="C52" t="s">
        <v>259</v>
      </c>
      <c r="D52" t="s">
        <v>87</v>
      </c>
      <c r="E52" t="s">
        <v>259</v>
      </c>
      <c r="F52">
        <v>436.45344999999998</v>
      </c>
      <c r="G52" t="s">
        <v>557</v>
      </c>
      <c r="H52">
        <v>13</v>
      </c>
      <c r="I52">
        <v>6</v>
      </c>
      <c r="J52">
        <v>9116.4102380000004</v>
      </c>
      <c r="K52">
        <v>1766271.5108950001</v>
      </c>
    </row>
    <row r="53" spans="1:11" x14ac:dyDescent="0.3">
      <c r="A53">
        <v>52</v>
      </c>
      <c r="B53" t="s">
        <v>681</v>
      </c>
      <c r="C53" t="s">
        <v>210</v>
      </c>
      <c r="D53" t="s">
        <v>116</v>
      </c>
      <c r="E53" t="s">
        <v>210</v>
      </c>
      <c r="F53">
        <v>364.431982</v>
      </c>
      <c r="G53" t="s">
        <v>557</v>
      </c>
      <c r="H53">
        <v>48</v>
      </c>
      <c r="I53">
        <v>16</v>
      </c>
      <c r="J53">
        <v>12685.346654999999</v>
      </c>
      <c r="K53">
        <v>1474809.8065579999</v>
      </c>
    </row>
    <row r="54" spans="1:11" x14ac:dyDescent="0.3">
      <c r="A54">
        <v>53</v>
      </c>
      <c r="B54" t="s">
        <v>681</v>
      </c>
      <c r="C54" t="s">
        <v>219</v>
      </c>
      <c r="D54" t="s">
        <v>62</v>
      </c>
      <c r="E54" t="s">
        <v>219</v>
      </c>
      <c r="F54">
        <v>481.23211700000002</v>
      </c>
      <c r="G54" t="s">
        <v>557</v>
      </c>
      <c r="H54">
        <v>47</v>
      </c>
      <c r="I54">
        <v>9</v>
      </c>
      <c r="J54">
        <v>8890.4772420000008</v>
      </c>
      <c r="K54">
        <v>1947485.0728279999</v>
      </c>
    </row>
    <row r="55" spans="1:11" x14ac:dyDescent="0.3">
      <c r="A55">
        <v>54</v>
      </c>
      <c r="B55" t="s">
        <v>681</v>
      </c>
      <c r="C55" t="s">
        <v>218</v>
      </c>
      <c r="D55" t="s">
        <v>61</v>
      </c>
      <c r="E55" t="s">
        <v>218</v>
      </c>
      <c r="F55">
        <v>436.232617</v>
      </c>
      <c r="G55" t="s">
        <v>557</v>
      </c>
      <c r="H55">
        <v>40</v>
      </c>
      <c r="I55">
        <v>9</v>
      </c>
      <c r="J55">
        <v>12030.816042</v>
      </c>
      <c r="K55">
        <v>1765377.830535</v>
      </c>
    </row>
    <row r="56" spans="1:11" x14ac:dyDescent="0.3">
      <c r="A56">
        <v>55</v>
      </c>
      <c r="B56" t="s">
        <v>681</v>
      </c>
      <c r="C56" t="s">
        <v>234</v>
      </c>
      <c r="D56" t="s">
        <v>65</v>
      </c>
      <c r="E56" t="s">
        <v>234</v>
      </c>
      <c r="F56">
        <v>523.27423299999998</v>
      </c>
      <c r="G56" t="s">
        <v>557</v>
      </c>
      <c r="H56">
        <v>40</v>
      </c>
      <c r="I56">
        <v>7</v>
      </c>
      <c r="J56">
        <v>8455.7335089999997</v>
      </c>
      <c r="K56">
        <v>2117624.1590920002</v>
      </c>
    </row>
    <row r="57" spans="1:11" x14ac:dyDescent="0.3">
      <c r="A57">
        <v>56</v>
      </c>
      <c r="B57" t="s">
        <v>681</v>
      </c>
      <c r="C57" t="s">
        <v>245</v>
      </c>
      <c r="D57" t="s">
        <v>80</v>
      </c>
      <c r="E57" t="s">
        <v>245</v>
      </c>
      <c r="F57">
        <v>234.10419200000001</v>
      </c>
      <c r="G57" t="s">
        <v>557</v>
      </c>
      <c r="H57">
        <v>12</v>
      </c>
      <c r="I57">
        <v>1</v>
      </c>
      <c r="J57">
        <v>7401.5559020000001</v>
      </c>
      <c r="K57">
        <v>947389.84054799995</v>
      </c>
    </row>
    <row r="58" spans="1:11" x14ac:dyDescent="0.3">
      <c r="A58">
        <v>57</v>
      </c>
      <c r="B58" t="s">
        <v>681</v>
      </c>
      <c r="C58" t="s">
        <v>214</v>
      </c>
      <c r="D58" t="s">
        <v>77</v>
      </c>
      <c r="E58" t="s">
        <v>214</v>
      </c>
      <c r="F58">
        <v>626.99763499999995</v>
      </c>
      <c r="G58" t="s">
        <v>557</v>
      </c>
      <c r="H58">
        <v>46</v>
      </c>
      <c r="I58">
        <v>7</v>
      </c>
      <c r="J58">
        <v>9433.7163920000003</v>
      </c>
      <c r="K58">
        <v>2537379.5555050001</v>
      </c>
    </row>
    <row r="59" spans="1:11" x14ac:dyDescent="0.3">
      <c r="A59">
        <v>58</v>
      </c>
      <c r="B59" t="s">
        <v>681</v>
      </c>
      <c r="C59" t="s">
        <v>251</v>
      </c>
      <c r="D59" t="s">
        <v>72</v>
      </c>
      <c r="E59" t="s">
        <v>251</v>
      </c>
      <c r="F59">
        <v>462.854376</v>
      </c>
      <c r="G59" t="s">
        <v>557</v>
      </c>
      <c r="H59">
        <v>42</v>
      </c>
      <c r="I59">
        <v>9</v>
      </c>
      <c r="J59">
        <v>14461.394985000001</v>
      </c>
      <c r="K59">
        <v>1873112.6960400001</v>
      </c>
    </row>
    <row r="60" spans="1:11" x14ac:dyDescent="0.3">
      <c r="A60">
        <v>59</v>
      </c>
      <c r="B60" t="s">
        <v>681</v>
      </c>
      <c r="C60" t="s">
        <v>257</v>
      </c>
      <c r="D60" t="s">
        <v>73</v>
      </c>
      <c r="E60" t="s">
        <v>257</v>
      </c>
      <c r="F60">
        <v>351.8143</v>
      </c>
      <c r="G60" t="s">
        <v>557</v>
      </c>
      <c r="H60">
        <v>24</v>
      </c>
      <c r="I60">
        <v>2</v>
      </c>
      <c r="J60">
        <v>6503.8674549999996</v>
      </c>
      <c r="K60">
        <v>1423747.6561189999</v>
      </c>
    </row>
    <row r="61" spans="1:11" x14ac:dyDescent="0.3">
      <c r="A61">
        <v>60</v>
      </c>
      <c r="B61" t="s">
        <v>681</v>
      </c>
      <c r="C61" t="s">
        <v>676</v>
      </c>
      <c r="D61" t="s">
        <v>93</v>
      </c>
      <c r="E61" t="s">
        <v>676</v>
      </c>
      <c r="F61">
        <v>835.67059099999994</v>
      </c>
      <c r="G61" t="s">
        <v>557</v>
      </c>
      <c r="H61">
        <v>32</v>
      </c>
      <c r="I61">
        <v>4</v>
      </c>
      <c r="J61">
        <v>14615.517674999999</v>
      </c>
      <c r="K61">
        <v>3381852.4275830002</v>
      </c>
    </row>
    <row r="62" spans="1:11" x14ac:dyDescent="0.3">
      <c r="A62">
        <v>61</v>
      </c>
      <c r="B62" t="s">
        <v>681</v>
      </c>
      <c r="C62" t="s">
        <v>682</v>
      </c>
      <c r="D62" t="s">
        <v>63</v>
      </c>
      <c r="E62" t="s">
        <v>682</v>
      </c>
      <c r="F62">
        <v>434.15594499999997</v>
      </c>
      <c r="G62" t="s">
        <v>557</v>
      </c>
      <c r="H62">
        <v>45</v>
      </c>
      <c r="I62">
        <v>16</v>
      </c>
      <c r="J62">
        <v>11799.565635000001</v>
      </c>
      <c r="K62">
        <v>1756973.8023630001</v>
      </c>
    </row>
    <row r="63" spans="1:11" x14ac:dyDescent="0.3">
      <c r="A63">
        <v>62</v>
      </c>
      <c r="B63" t="s">
        <v>681</v>
      </c>
      <c r="C63" t="s">
        <v>364</v>
      </c>
      <c r="D63" t="s">
        <v>100</v>
      </c>
      <c r="E63" t="s">
        <v>342</v>
      </c>
      <c r="F63">
        <v>434.58021600000001</v>
      </c>
      <c r="G63" t="s">
        <v>557</v>
      </c>
      <c r="H63">
        <v>25</v>
      </c>
      <c r="I63">
        <v>5</v>
      </c>
      <c r="J63">
        <v>10552.981717999999</v>
      </c>
      <c r="K63">
        <v>1758690.7744770001</v>
      </c>
    </row>
    <row r="64" spans="1:11" x14ac:dyDescent="0.3">
      <c r="A64">
        <v>63</v>
      </c>
      <c r="B64" t="s">
        <v>681</v>
      </c>
      <c r="C64" t="s">
        <v>364</v>
      </c>
      <c r="D64" t="s">
        <v>102</v>
      </c>
      <c r="E64" t="s">
        <v>342</v>
      </c>
      <c r="F64">
        <v>489.04338300000001</v>
      </c>
      <c r="G64" t="s">
        <v>557</v>
      </c>
      <c r="H64">
        <v>20</v>
      </c>
      <c r="I64">
        <v>2</v>
      </c>
      <c r="J64">
        <v>8372.1891219999998</v>
      </c>
      <c r="K64">
        <v>1979096.27269</v>
      </c>
    </row>
    <row r="65" spans="1:11" x14ac:dyDescent="0.3">
      <c r="A65">
        <v>64</v>
      </c>
      <c r="B65" t="s">
        <v>681</v>
      </c>
      <c r="C65" t="s">
        <v>364</v>
      </c>
      <c r="D65" t="s">
        <v>108</v>
      </c>
      <c r="E65" t="s">
        <v>342</v>
      </c>
      <c r="F65">
        <v>633.71902899999998</v>
      </c>
      <c r="G65" t="s">
        <v>557</v>
      </c>
      <c r="H65">
        <v>18</v>
      </c>
      <c r="I65">
        <v>3</v>
      </c>
      <c r="J65">
        <v>16932.926981000001</v>
      </c>
      <c r="K65">
        <v>2564580.1808500001</v>
      </c>
    </row>
    <row r="66" spans="1:11" x14ac:dyDescent="0.3">
      <c r="A66">
        <v>65</v>
      </c>
      <c r="B66" t="s">
        <v>681</v>
      </c>
      <c r="C66" t="s">
        <v>364</v>
      </c>
      <c r="D66" t="s">
        <v>103</v>
      </c>
      <c r="E66" t="s">
        <v>341</v>
      </c>
      <c r="F66">
        <v>770.20819100000006</v>
      </c>
      <c r="G66" t="s">
        <v>557</v>
      </c>
      <c r="H66">
        <v>2</v>
      </c>
      <c r="I66">
        <v>1</v>
      </c>
      <c r="J66">
        <v>11308.196768</v>
      </c>
      <c r="K66">
        <v>3116934.4304360002</v>
      </c>
    </row>
    <row r="67" spans="1:11" x14ac:dyDescent="0.3">
      <c r="A67">
        <v>66</v>
      </c>
      <c r="B67" t="s">
        <v>681</v>
      </c>
      <c r="C67" t="s">
        <v>364</v>
      </c>
      <c r="D67" t="s">
        <v>105</v>
      </c>
      <c r="E67" t="s">
        <v>341</v>
      </c>
      <c r="F67">
        <v>959.13126699999998</v>
      </c>
      <c r="G67" t="s">
        <v>557</v>
      </c>
      <c r="H67">
        <v>14</v>
      </c>
      <c r="I67">
        <v>2</v>
      </c>
      <c r="J67">
        <v>11185.499124</v>
      </c>
      <c r="K67">
        <v>3881482.0529129999</v>
      </c>
    </row>
    <row r="68" spans="1:11" x14ac:dyDescent="0.3">
      <c r="A68">
        <v>67</v>
      </c>
      <c r="B68" t="s">
        <v>681</v>
      </c>
      <c r="C68" t="s">
        <v>364</v>
      </c>
      <c r="D68" t="s">
        <v>98</v>
      </c>
      <c r="E68" t="s">
        <v>341</v>
      </c>
      <c r="F68">
        <v>713.91203299999995</v>
      </c>
      <c r="G68" t="s">
        <v>557</v>
      </c>
      <c r="H68">
        <v>5</v>
      </c>
      <c r="I68">
        <v>2</v>
      </c>
      <c r="J68">
        <v>10054.418412999999</v>
      </c>
      <c r="K68">
        <v>2889111.0518220002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253A0-B858-4EE9-B7FB-D2366F5A18CE}">
  <dimension ref="A1:M69"/>
  <sheetViews>
    <sheetView topLeftCell="D1" workbookViewId="0">
      <selection activeCell="M1" sqref="M1:M1048576"/>
    </sheetView>
  </sheetViews>
  <sheetFormatPr defaultRowHeight="14.4" x14ac:dyDescent="0.3"/>
  <cols>
    <col min="3" max="3" width="12.5546875" bestFit="1" customWidth="1"/>
    <col min="4" max="4" width="39.77734375" bestFit="1" customWidth="1"/>
    <col min="13" max="13" width="12.5546875" bestFit="1" customWidth="1"/>
  </cols>
  <sheetData>
    <row r="1" spans="1:13" ht="16.2" thickBot="1" x14ac:dyDescent="0.35">
      <c r="A1" s="4" t="s">
        <v>650</v>
      </c>
      <c r="B1" s="4" t="s">
        <v>683</v>
      </c>
      <c r="C1" s="4" t="s">
        <v>47</v>
      </c>
      <c r="D1" s="4" t="s">
        <v>684</v>
      </c>
      <c r="E1" s="4" t="s">
        <v>135</v>
      </c>
      <c r="F1" s="4" t="s">
        <v>685</v>
      </c>
      <c r="G1" s="4" t="s">
        <v>686</v>
      </c>
      <c r="H1" s="4" t="s">
        <v>687</v>
      </c>
      <c r="I1" s="4" t="s">
        <v>688</v>
      </c>
      <c r="J1" s="4" t="s">
        <v>689</v>
      </c>
      <c r="K1" s="4" t="s">
        <v>670</v>
      </c>
      <c r="L1" s="4" t="s">
        <v>671</v>
      </c>
      <c r="M1" s="4" t="s">
        <v>47</v>
      </c>
    </row>
    <row r="2" spans="1:13" x14ac:dyDescent="0.3">
      <c r="A2">
        <v>1</v>
      </c>
      <c r="B2" t="s">
        <v>690</v>
      </c>
      <c r="C2" t="s">
        <v>88</v>
      </c>
      <c r="D2" t="s">
        <v>88</v>
      </c>
      <c r="E2" t="s">
        <v>228</v>
      </c>
      <c r="F2">
        <v>0.25275884453099601</v>
      </c>
      <c r="G2">
        <v>5.6793721973094167</v>
      </c>
      <c r="H2">
        <v>482.39999999525031</v>
      </c>
      <c r="I2">
        <v>17747.413490330131</v>
      </c>
      <c r="J2">
        <v>2.7181425634675791</v>
      </c>
      <c r="K2">
        <v>694.10928883700558</v>
      </c>
      <c r="L2">
        <v>17747.400688557591</v>
      </c>
      <c r="M2" t="s">
        <v>88</v>
      </c>
    </row>
    <row r="3" spans="1:13" x14ac:dyDescent="0.3">
      <c r="A3">
        <v>2</v>
      </c>
      <c r="B3" t="s">
        <v>691</v>
      </c>
      <c r="C3" t="s">
        <v>74</v>
      </c>
      <c r="D3" t="s">
        <v>74</v>
      </c>
      <c r="E3" t="s">
        <v>267</v>
      </c>
      <c r="F3">
        <v>0.67693315858453496</v>
      </c>
      <c r="G3">
        <v>6.4223194748358861</v>
      </c>
      <c r="H3">
        <v>3160.7999999972062</v>
      </c>
      <c r="I3">
        <v>41751.395819351659</v>
      </c>
      <c r="J3">
        <v>7.5705253392562826</v>
      </c>
      <c r="K3">
        <v>851.55429783677016</v>
      </c>
      <c r="L3">
        <v>41751.368956802617</v>
      </c>
      <c r="M3" t="s">
        <v>74</v>
      </c>
    </row>
    <row r="4" spans="1:13" x14ac:dyDescent="0.3">
      <c r="A4">
        <v>3</v>
      </c>
      <c r="B4" t="s">
        <v>692</v>
      </c>
      <c r="C4" t="s">
        <v>118</v>
      </c>
      <c r="D4" t="s">
        <v>118</v>
      </c>
      <c r="E4" t="s">
        <v>268</v>
      </c>
      <c r="F4">
        <v>1.3581411011954869</v>
      </c>
      <c r="G4">
        <v>6.8762790697674419</v>
      </c>
      <c r="H4">
        <v>1385.2800000053639</v>
      </c>
      <c r="I4">
        <v>8553.0511832413031</v>
      </c>
      <c r="J4">
        <v>16.196325385257339</v>
      </c>
      <c r="K4">
        <v>472.78513444735421</v>
      </c>
      <c r="L4">
        <v>8553.0511987059599</v>
      </c>
      <c r="M4" t="s">
        <v>118</v>
      </c>
    </row>
    <row r="5" spans="1:13" x14ac:dyDescent="0.3">
      <c r="A5">
        <v>4</v>
      </c>
      <c r="B5" t="s">
        <v>693</v>
      </c>
      <c r="C5" t="s">
        <v>120</v>
      </c>
      <c r="D5" t="s">
        <v>120</v>
      </c>
      <c r="E5" t="s">
        <v>247</v>
      </c>
      <c r="F5">
        <v>0.47866334472041699</v>
      </c>
      <c r="G5">
        <v>6.633067382889644</v>
      </c>
      <c r="H5">
        <v>15027.839999993181</v>
      </c>
      <c r="I5">
        <v>280314.85992778098</v>
      </c>
      <c r="J5">
        <v>5.3610572068369429</v>
      </c>
      <c r="K5">
        <v>2335.949219249414</v>
      </c>
      <c r="L5">
        <v>280314.73175232363</v>
      </c>
      <c r="M5" t="s">
        <v>120</v>
      </c>
    </row>
    <row r="6" spans="1:13" x14ac:dyDescent="0.3">
      <c r="A6">
        <v>5</v>
      </c>
      <c r="B6" t="s">
        <v>694</v>
      </c>
      <c r="C6" t="s">
        <v>107</v>
      </c>
      <c r="D6" t="s">
        <v>107</v>
      </c>
      <c r="E6" t="s">
        <v>212</v>
      </c>
      <c r="F6">
        <v>1.519846701341363</v>
      </c>
      <c r="G6">
        <v>8.3672131147540991</v>
      </c>
      <c r="H6">
        <v>1501.919999994356</v>
      </c>
      <c r="I6">
        <v>10527.113862213781</v>
      </c>
      <c r="J6">
        <v>14.26715830808458</v>
      </c>
      <c r="K6">
        <v>400.50559190253642</v>
      </c>
      <c r="L6">
        <v>10527.103858252171</v>
      </c>
      <c r="M6" t="s">
        <v>107</v>
      </c>
    </row>
    <row r="7" spans="1:13" x14ac:dyDescent="0.3">
      <c r="A7">
        <v>6</v>
      </c>
      <c r="B7" t="s">
        <v>695</v>
      </c>
      <c r="C7" t="s">
        <v>99</v>
      </c>
      <c r="D7" t="s">
        <v>99</v>
      </c>
      <c r="E7" t="s">
        <v>342</v>
      </c>
      <c r="F7">
        <v>4.7672302937327977</v>
      </c>
      <c r="G7">
        <v>10.362416571349559</v>
      </c>
      <c r="H7">
        <v>213220.8000000123</v>
      </c>
      <c r="I7">
        <v>510640.45420042059</v>
      </c>
      <c r="J7">
        <v>41.755563674225762</v>
      </c>
      <c r="K7">
        <v>4634.5829437809834</v>
      </c>
      <c r="L7">
        <v>510640.19913553348</v>
      </c>
      <c r="M7" t="s">
        <v>99</v>
      </c>
    </row>
    <row r="8" spans="1:13" x14ac:dyDescent="0.3">
      <c r="A8">
        <v>7</v>
      </c>
      <c r="B8" t="s">
        <v>696</v>
      </c>
      <c r="C8" t="s">
        <v>110</v>
      </c>
      <c r="D8" t="s">
        <v>110</v>
      </c>
      <c r="E8" t="s">
        <v>263</v>
      </c>
      <c r="F8">
        <v>11.061281796422669</v>
      </c>
      <c r="G8">
        <v>14.97239821197107</v>
      </c>
      <c r="H8">
        <v>233874.71999999211</v>
      </c>
      <c r="I8">
        <v>323105.70579642872</v>
      </c>
      <c r="J8">
        <v>72.383345699052398</v>
      </c>
      <c r="K8">
        <v>2910.448169165129</v>
      </c>
      <c r="L8">
        <v>323105.53268803412</v>
      </c>
      <c r="M8" t="s">
        <v>110</v>
      </c>
    </row>
    <row r="9" spans="1:13" x14ac:dyDescent="0.3">
      <c r="A9">
        <v>8</v>
      </c>
      <c r="B9" t="s">
        <v>697</v>
      </c>
      <c r="C9" t="s">
        <v>78</v>
      </c>
      <c r="D9" t="s">
        <v>78</v>
      </c>
      <c r="E9" t="s">
        <v>233</v>
      </c>
      <c r="F9">
        <v>8.2389289392379994E-3</v>
      </c>
      <c r="G9">
        <v>0</v>
      </c>
      <c r="H9">
        <v>0</v>
      </c>
      <c r="I9">
        <v>5588.2018628318992</v>
      </c>
      <c r="J9">
        <v>0</v>
      </c>
      <c r="K9">
        <v>360.1703323798323</v>
      </c>
      <c r="L9">
        <v>5588.2010907434906</v>
      </c>
      <c r="M9" t="s">
        <v>78</v>
      </c>
    </row>
    <row r="10" spans="1:13" x14ac:dyDescent="0.3">
      <c r="A10">
        <v>9</v>
      </c>
      <c r="B10" t="s">
        <v>698</v>
      </c>
      <c r="C10" t="s">
        <v>90</v>
      </c>
      <c r="D10" t="s">
        <v>90</v>
      </c>
      <c r="E10" t="s">
        <v>232</v>
      </c>
      <c r="F10">
        <v>0.17416393442622999</v>
      </c>
      <c r="G10">
        <v>6.3056994818652852</v>
      </c>
      <c r="H10">
        <v>237.59999999804421</v>
      </c>
      <c r="I10">
        <v>10977.73375047811</v>
      </c>
      <c r="J10">
        <v>2.1643811500501742</v>
      </c>
      <c r="K10">
        <v>420.9666429912499</v>
      </c>
      <c r="L10">
        <v>10977.72644565064</v>
      </c>
      <c r="M10" t="s">
        <v>90</v>
      </c>
    </row>
    <row r="11" spans="1:13" x14ac:dyDescent="0.3">
      <c r="A11">
        <v>10</v>
      </c>
      <c r="B11" t="s">
        <v>699</v>
      </c>
      <c r="C11" t="s">
        <v>117</v>
      </c>
      <c r="D11" t="s">
        <v>117</v>
      </c>
      <c r="E11" t="s">
        <v>244</v>
      </c>
      <c r="F11">
        <v>2.1183308859520311</v>
      </c>
      <c r="G11">
        <v>7.6831052383199623</v>
      </c>
      <c r="H11">
        <v>10697.759999990891</v>
      </c>
      <c r="I11">
        <v>47101.379838327986</v>
      </c>
      <c r="J11">
        <v>22.712200866960089</v>
      </c>
      <c r="K11">
        <v>1874.964424124229</v>
      </c>
      <c r="L11">
        <v>47101.37678176492</v>
      </c>
      <c r="M11" t="s">
        <v>117</v>
      </c>
    </row>
    <row r="12" spans="1:13" x14ac:dyDescent="0.3">
      <c r="A12">
        <v>11</v>
      </c>
      <c r="B12" t="s">
        <v>700</v>
      </c>
      <c r="C12" t="s">
        <v>84</v>
      </c>
      <c r="D12" t="s">
        <v>84</v>
      </c>
      <c r="E12" t="s">
        <v>260</v>
      </c>
      <c r="F12">
        <v>1.926240208877285</v>
      </c>
      <c r="G12">
        <v>7.0767045454545459</v>
      </c>
      <c r="H12">
        <v>7718.3999999974858</v>
      </c>
      <c r="I12">
        <v>33097.255999728361</v>
      </c>
      <c r="J12">
        <v>23.320362268282398</v>
      </c>
      <c r="K12">
        <v>985.47990363525287</v>
      </c>
      <c r="L12">
        <v>33097.236071881031</v>
      </c>
      <c r="M12" t="s">
        <v>84</v>
      </c>
    </row>
    <row r="13" spans="1:13" x14ac:dyDescent="0.3">
      <c r="A13">
        <v>12</v>
      </c>
      <c r="B13" t="s">
        <v>701</v>
      </c>
      <c r="C13" t="s">
        <v>109</v>
      </c>
      <c r="D13" t="s">
        <v>109</v>
      </c>
      <c r="E13" t="s">
        <v>221</v>
      </c>
      <c r="F13">
        <v>13.65230123354411</v>
      </c>
      <c r="G13">
        <v>14.760090063785819</v>
      </c>
      <c r="H13">
        <v>254102.39999999781</v>
      </c>
      <c r="I13">
        <v>277838.27306541672</v>
      </c>
      <c r="J13">
        <v>91.456946228631963</v>
      </c>
      <c r="K13">
        <v>2752.0865009080471</v>
      </c>
      <c r="L13">
        <v>277838.14713180781</v>
      </c>
      <c r="M13" t="s">
        <v>109</v>
      </c>
    </row>
    <row r="14" spans="1:13" x14ac:dyDescent="0.3">
      <c r="A14">
        <v>13</v>
      </c>
      <c r="B14" t="s">
        <v>702</v>
      </c>
      <c r="C14" t="s">
        <v>106</v>
      </c>
      <c r="D14" t="s">
        <v>106</v>
      </c>
      <c r="E14" t="s">
        <v>220</v>
      </c>
      <c r="F14">
        <v>1.174995062216077</v>
      </c>
      <c r="G14">
        <v>6.6116000000000001</v>
      </c>
      <c r="H14">
        <v>3077.2800000031289</v>
      </c>
      <c r="I14">
        <v>21869.803463634951</v>
      </c>
      <c r="J14">
        <v>14.07090834227213</v>
      </c>
      <c r="K14">
        <v>700.39641794554439</v>
      </c>
      <c r="L14">
        <v>21869.799801378431</v>
      </c>
      <c r="M14" t="s">
        <v>106</v>
      </c>
    </row>
    <row r="15" spans="1:13" x14ac:dyDescent="0.3">
      <c r="A15">
        <v>14</v>
      </c>
      <c r="B15" t="s">
        <v>703</v>
      </c>
      <c r="C15" t="s">
        <v>112</v>
      </c>
      <c r="D15" t="s">
        <v>112</v>
      </c>
      <c r="E15" t="s">
        <v>252</v>
      </c>
      <c r="F15">
        <v>0.83841429369067599</v>
      </c>
      <c r="G15">
        <v>8.4815112540192921</v>
      </c>
      <c r="H15">
        <v>3124.8000000117349</v>
      </c>
      <c r="I15">
        <v>38701.115990535363</v>
      </c>
      <c r="J15">
        <v>8.074185769671157</v>
      </c>
      <c r="K15">
        <v>3027.720190656597</v>
      </c>
      <c r="L15">
        <v>38701.082764314087</v>
      </c>
      <c r="M15" t="s">
        <v>112</v>
      </c>
    </row>
    <row r="16" spans="1:13" x14ac:dyDescent="0.3">
      <c r="A16">
        <v>15</v>
      </c>
      <c r="B16" t="s">
        <v>704</v>
      </c>
      <c r="C16" t="s">
        <v>111</v>
      </c>
      <c r="D16" t="s">
        <v>111</v>
      </c>
      <c r="E16" t="s">
        <v>249</v>
      </c>
      <c r="F16">
        <v>2.588981773766279</v>
      </c>
      <c r="G16">
        <v>9.0816467341306346</v>
      </c>
      <c r="H16">
        <v>23067.359999990331</v>
      </c>
      <c r="I16">
        <v>90802.864929085772</v>
      </c>
      <c r="J16">
        <v>25.403779955627201</v>
      </c>
      <c r="K16">
        <v>1282.3317907184601</v>
      </c>
      <c r="L16">
        <v>90802.890050901609</v>
      </c>
      <c r="M16" t="s">
        <v>111</v>
      </c>
    </row>
    <row r="17" spans="1:13" x14ac:dyDescent="0.3">
      <c r="A17">
        <v>16</v>
      </c>
      <c r="B17" t="s">
        <v>705</v>
      </c>
      <c r="C17" t="s">
        <v>85</v>
      </c>
      <c r="D17" t="s">
        <v>85</v>
      </c>
      <c r="E17" t="s">
        <v>223</v>
      </c>
      <c r="F17">
        <v>1.6798975672215111</v>
      </c>
      <c r="G17">
        <v>6.9332955832389578</v>
      </c>
      <c r="H17">
        <v>11037.60000000224</v>
      </c>
      <c r="I17">
        <v>56217.317174051488</v>
      </c>
      <c r="J17">
        <v>19.633807792409051</v>
      </c>
      <c r="K17">
        <v>1404.3759705319469</v>
      </c>
      <c r="L17">
        <v>56217.29411259012</v>
      </c>
      <c r="M17" t="s">
        <v>85</v>
      </c>
    </row>
    <row r="18" spans="1:13" x14ac:dyDescent="0.3">
      <c r="A18">
        <v>17</v>
      </c>
      <c r="B18" t="s">
        <v>706</v>
      </c>
      <c r="C18" t="s">
        <v>89</v>
      </c>
      <c r="D18" t="s">
        <v>89</v>
      </c>
      <c r="E18" t="s">
        <v>261</v>
      </c>
      <c r="F18">
        <v>8.4648393932634391</v>
      </c>
      <c r="G18">
        <v>12.76858000930587</v>
      </c>
      <c r="H18">
        <v>33282.719999999666</v>
      </c>
      <c r="I18">
        <v>51638.595552017083</v>
      </c>
      <c r="J18">
        <v>64.453185924611361</v>
      </c>
      <c r="K18">
        <v>1063.8764132339841</v>
      </c>
      <c r="L18">
        <v>51638.581065364473</v>
      </c>
      <c r="M18" t="s">
        <v>89</v>
      </c>
    </row>
    <row r="19" spans="1:13" x14ac:dyDescent="0.3">
      <c r="A19">
        <v>18</v>
      </c>
      <c r="B19" t="s">
        <v>707</v>
      </c>
      <c r="C19" t="s">
        <v>83</v>
      </c>
      <c r="D19" t="s">
        <v>83</v>
      </c>
      <c r="E19" t="s">
        <v>236</v>
      </c>
      <c r="F19">
        <v>0.219610476830087</v>
      </c>
      <c r="G19">
        <v>5.278761061946903</v>
      </c>
      <c r="H19">
        <v>276.4799999989383</v>
      </c>
      <c r="I19">
        <v>8578.7926550388111</v>
      </c>
      <c r="J19">
        <v>3.2228311269015921</v>
      </c>
      <c r="K19">
        <v>396.11200998943161</v>
      </c>
      <c r="L19">
        <v>8578.7915936251229</v>
      </c>
      <c r="M19" t="s">
        <v>83</v>
      </c>
    </row>
    <row r="20" spans="1:13" x14ac:dyDescent="0.3">
      <c r="A20">
        <v>19</v>
      </c>
      <c r="B20" t="s">
        <v>708</v>
      </c>
      <c r="C20" t="s">
        <v>67</v>
      </c>
      <c r="D20" t="s">
        <v>67</v>
      </c>
      <c r="E20" t="s">
        <v>201</v>
      </c>
      <c r="F20">
        <v>7.4268031421089994E-2</v>
      </c>
      <c r="G20">
        <v>5.8378378378378377</v>
      </c>
      <c r="H20">
        <v>41.759999999832367</v>
      </c>
      <c r="I20">
        <v>6046.8101127616164</v>
      </c>
      <c r="J20">
        <v>0.69061206191507696</v>
      </c>
      <c r="K20">
        <v>311.40491910506051</v>
      </c>
      <c r="L20">
        <v>6046.8097546547669</v>
      </c>
      <c r="M20" t="s">
        <v>67</v>
      </c>
    </row>
    <row r="21" spans="1:13" x14ac:dyDescent="0.3">
      <c r="A21">
        <v>20</v>
      </c>
      <c r="B21" t="s">
        <v>709</v>
      </c>
      <c r="C21" t="s">
        <v>86</v>
      </c>
      <c r="D21" t="s">
        <v>86</v>
      </c>
      <c r="E21" t="s">
        <v>239</v>
      </c>
      <c r="F21">
        <v>3.4404261283992148</v>
      </c>
      <c r="G21">
        <v>6.7222857142857144</v>
      </c>
      <c r="H21">
        <v>2299.6800000006151</v>
      </c>
      <c r="I21">
        <v>5129.6012092471001</v>
      </c>
      <c r="J21">
        <v>44.831555245561702</v>
      </c>
      <c r="K21">
        <v>297.3479456665732</v>
      </c>
      <c r="L21">
        <v>5129.5954684527533</v>
      </c>
      <c r="M21" t="s">
        <v>86</v>
      </c>
    </row>
    <row r="22" spans="1:13" x14ac:dyDescent="0.3">
      <c r="A22">
        <v>21</v>
      </c>
      <c r="B22" t="s">
        <v>710</v>
      </c>
      <c r="C22" t="s">
        <v>94</v>
      </c>
      <c r="D22" t="s">
        <v>94</v>
      </c>
      <c r="E22" t="s">
        <v>241</v>
      </c>
      <c r="F22">
        <v>0.65257917196975401</v>
      </c>
      <c r="G22">
        <v>8.3536141445657819</v>
      </c>
      <c r="H22">
        <v>2332.799999996927</v>
      </c>
      <c r="I22">
        <v>38479.765410636443</v>
      </c>
      <c r="J22">
        <v>6.0624070212031551</v>
      </c>
      <c r="K22">
        <v>846.1028603660717</v>
      </c>
      <c r="L22">
        <v>38479.730469510927</v>
      </c>
      <c r="M22" t="s">
        <v>94</v>
      </c>
    </row>
    <row r="23" spans="1:13" x14ac:dyDescent="0.3">
      <c r="A23">
        <v>22</v>
      </c>
      <c r="B23" t="s">
        <v>711</v>
      </c>
      <c r="C23" t="s">
        <v>92</v>
      </c>
      <c r="D23" t="s">
        <v>92</v>
      </c>
      <c r="E23" t="s">
        <v>227</v>
      </c>
      <c r="F23">
        <v>3.3887945670628179</v>
      </c>
      <c r="G23">
        <v>7.9875690607734811</v>
      </c>
      <c r="H23">
        <v>974.87999999949704</v>
      </c>
      <c r="I23">
        <v>2541.1961971605469</v>
      </c>
      <c r="J23">
        <v>38.363035529834242</v>
      </c>
      <c r="K23">
        <v>205.79183190224819</v>
      </c>
      <c r="L23">
        <v>2541.1912045243721</v>
      </c>
      <c r="M23" t="s">
        <v>92</v>
      </c>
    </row>
    <row r="24" spans="1:13" x14ac:dyDescent="0.3">
      <c r="A24">
        <v>23</v>
      </c>
      <c r="B24" t="s">
        <v>712</v>
      </c>
      <c r="C24" t="s">
        <v>75</v>
      </c>
      <c r="D24" t="s">
        <v>75</v>
      </c>
      <c r="E24" t="s">
        <v>198</v>
      </c>
      <c r="F24">
        <v>0.689027702335687</v>
      </c>
      <c r="G24">
        <v>6.5081521739130439</v>
      </c>
      <c r="H24">
        <v>462.2399999956973</v>
      </c>
      <c r="I24">
        <v>5318.4428770599807</v>
      </c>
      <c r="J24">
        <v>8.6912656708126974</v>
      </c>
      <c r="K24">
        <v>307.84218585897031</v>
      </c>
      <c r="L24">
        <v>5318.4435490732494</v>
      </c>
      <c r="M24" t="s">
        <v>75</v>
      </c>
    </row>
    <row r="25" spans="1:13" x14ac:dyDescent="0.3">
      <c r="A25">
        <v>24</v>
      </c>
      <c r="B25" t="s">
        <v>713</v>
      </c>
      <c r="C25" t="s">
        <v>68</v>
      </c>
      <c r="D25" t="s">
        <v>68</v>
      </c>
      <c r="E25" t="s">
        <v>231</v>
      </c>
      <c r="F25">
        <v>0.35864063629790299</v>
      </c>
      <c r="G25">
        <v>7</v>
      </c>
      <c r="H25">
        <v>158.40000000139699</v>
      </c>
      <c r="I25">
        <v>3971.9517819341791</v>
      </c>
      <c r="J25">
        <v>3.987963819748654</v>
      </c>
      <c r="K25">
        <v>290.397044562688</v>
      </c>
      <c r="L25">
        <v>3971.9527846827141</v>
      </c>
      <c r="M25" t="s">
        <v>68</v>
      </c>
    </row>
    <row r="26" spans="1:13" x14ac:dyDescent="0.3">
      <c r="A26">
        <v>25</v>
      </c>
      <c r="B26" t="s">
        <v>714</v>
      </c>
      <c r="C26" t="s">
        <v>76</v>
      </c>
      <c r="D26" t="s">
        <v>76</v>
      </c>
      <c r="E26" t="s">
        <v>264</v>
      </c>
      <c r="F26">
        <v>3.166618135228001</v>
      </c>
      <c r="G26">
        <v>7.8876541330491703</v>
      </c>
      <c r="H26">
        <v>8478.7200000060911</v>
      </c>
      <c r="I26">
        <v>24741.084646923078</v>
      </c>
      <c r="J26">
        <v>34.269799085225422</v>
      </c>
      <c r="K26">
        <v>629.30954253908328</v>
      </c>
      <c r="L26">
        <v>24741.056400164111</v>
      </c>
      <c r="M26" t="s">
        <v>76</v>
      </c>
    </row>
    <row r="27" spans="1:13" x14ac:dyDescent="0.3">
      <c r="A27">
        <v>26</v>
      </c>
      <c r="B27" t="s">
        <v>715</v>
      </c>
      <c r="C27" t="s">
        <v>69</v>
      </c>
      <c r="D27" t="s">
        <v>69</v>
      </c>
      <c r="E27" t="s">
        <v>230</v>
      </c>
      <c r="F27">
        <v>2.48415622697126</v>
      </c>
      <c r="G27">
        <v>8.3588390501319267</v>
      </c>
      <c r="H27">
        <v>1501.9200000052531</v>
      </c>
      <c r="I27">
        <v>5861.6450759316431</v>
      </c>
      <c r="J27">
        <v>25.622841037787321</v>
      </c>
      <c r="K27">
        <v>341.01673756297328</v>
      </c>
      <c r="L27">
        <v>5861.6418970671293</v>
      </c>
      <c r="M27" t="s">
        <v>69</v>
      </c>
    </row>
    <row r="28" spans="1:13" x14ac:dyDescent="0.3">
      <c r="A28">
        <v>27</v>
      </c>
      <c r="B28" t="s">
        <v>716</v>
      </c>
      <c r="C28" t="s">
        <v>70</v>
      </c>
      <c r="D28" t="s">
        <v>70</v>
      </c>
      <c r="E28" t="s">
        <v>266</v>
      </c>
      <c r="F28">
        <v>1.945196600892986</v>
      </c>
      <c r="G28">
        <v>8.6070478723404253</v>
      </c>
      <c r="H28">
        <v>3908.1600000029061</v>
      </c>
      <c r="I28">
        <v>20007.61118457975</v>
      </c>
      <c r="J28">
        <v>19.5333663971589</v>
      </c>
      <c r="K28">
        <v>820.36945725459964</v>
      </c>
      <c r="L28">
        <v>20007.604761279501</v>
      </c>
      <c r="M28" t="s">
        <v>70</v>
      </c>
    </row>
    <row r="29" spans="1:13" x14ac:dyDescent="0.3">
      <c r="A29">
        <v>28</v>
      </c>
      <c r="B29" t="s">
        <v>717</v>
      </c>
      <c r="C29" t="s">
        <v>115</v>
      </c>
      <c r="D29" t="s">
        <v>115</v>
      </c>
      <c r="E29" t="s">
        <v>250</v>
      </c>
      <c r="F29">
        <v>0.29884583676834298</v>
      </c>
      <c r="G29">
        <v>6.689473684210526</v>
      </c>
      <c r="H29">
        <v>210.23999999932951</v>
      </c>
      <c r="I29">
        <v>7018.9943209684534</v>
      </c>
      <c r="J29">
        <v>2.9953008990370771</v>
      </c>
      <c r="K29">
        <v>330.09399630043322</v>
      </c>
      <c r="L29">
        <v>7018.9879133403874</v>
      </c>
      <c r="M29" t="s">
        <v>115</v>
      </c>
    </row>
    <row r="30" spans="1:13" x14ac:dyDescent="0.3">
      <c r="A30">
        <v>29</v>
      </c>
      <c r="B30" t="s">
        <v>718</v>
      </c>
      <c r="C30" t="s">
        <v>81</v>
      </c>
      <c r="D30" t="s">
        <v>81</v>
      </c>
      <c r="E30" t="s">
        <v>265</v>
      </c>
      <c r="F30">
        <v>5.7662174866813E-2</v>
      </c>
      <c r="G30">
        <v>3.333333333333333</v>
      </c>
      <c r="H30">
        <v>12.959999999832361</v>
      </c>
      <c r="I30">
        <v>4590.0954785988079</v>
      </c>
      <c r="J30">
        <v>0.282347067947889</v>
      </c>
      <c r="K30">
        <v>296.30114687248522</v>
      </c>
      <c r="L30">
        <v>4590.0910931757826</v>
      </c>
      <c r="M30" t="s">
        <v>81</v>
      </c>
    </row>
    <row r="31" spans="1:13" x14ac:dyDescent="0.3">
      <c r="A31">
        <v>30</v>
      </c>
      <c r="B31" t="s">
        <v>719</v>
      </c>
      <c r="C31" t="s">
        <v>60</v>
      </c>
      <c r="D31" t="s">
        <v>60</v>
      </c>
      <c r="E31" t="s">
        <v>269</v>
      </c>
      <c r="F31">
        <v>1.029126213592233</v>
      </c>
      <c r="G31">
        <v>7.7848837209302326</v>
      </c>
      <c r="H31">
        <v>2432.1600000051408</v>
      </c>
      <c r="I31">
        <v>21656.224949534149</v>
      </c>
      <c r="J31">
        <v>11.230766237757701</v>
      </c>
      <c r="K31">
        <v>624.8365542067155</v>
      </c>
      <c r="L31">
        <v>21656.21189259769</v>
      </c>
      <c r="M31" t="s">
        <v>60</v>
      </c>
    </row>
    <row r="32" spans="1:13" x14ac:dyDescent="0.3">
      <c r="A32">
        <v>31</v>
      </c>
      <c r="B32" t="s">
        <v>720</v>
      </c>
      <c r="C32" t="s">
        <v>58</v>
      </c>
      <c r="D32" t="s">
        <v>58</v>
      </c>
      <c r="E32" t="s">
        <v>262</v>
      </c>
      <c r="F32">
        <v>0.235942420152946</v>
      </c>
      <c r="G32">
        <v>7.33976833976834</v>
      </c>
      <c r="H32">
        <v>323.99999999776492</v>
      </c>
      <c r="I32">
        <v>12800.098865294151</v>
      </c>
      <c r="J32">
        <v>2.5312304491354349</v>
      </c>
      <c r="K32">
        <v>480.80177437241281</v>
      </c>
      <c r="L32">
        <v>12800.095151153721</v>
      </c>
      <c r="M32" t="s">
        <v>58</v>
      </c>
    </row>
    <row r="33" spans="1:13" x14ac:dyDescent="0.3">
      <c r="A33">
        <v>32</v>
      </c>
      <c r="B33" t="s">
        <v>721</v>
      </c>
      <c r="C33" t="s">
        <v>91</v>
      </c>
      <c r="D33" t="s">
        <v>91</v>
      </c>
      <c r="E33" t="s">
        <v>238</v>
      </c>
      <c r="F33">
        <v>5.2774423710208556</v>
      </c>
      <c r="G33">
        <v>9.8677642060541686</v>
      </c>
      <c r="H33">
        <v>2505.5999999997211</v>
      </c>
      <c r="I33">
        <v>5249.3194503105933</v>
      </c>
      <c r="J33">
        <v>47.731901701114197</v>
      </c>
      <c r="K33">
        <v>291.32011693807448</v>
      </c>
      <c r="L33">
        <v>5249.3196121849851</v>
      </c>
      <c r="M33" t="s">
        <v>91</v>
      </c>
    </row>
    <row r="34" spans="1:13" x14ac:dyDescent="0.3">
      <c r="A34">
        <v>33</v>
      </c>
      <c r="B34" t="s">
        <v>722</v>
      </c>
      <c r="C34" t="s">
        <v>59</v>
      </c>
      <c r="D34" t="s">
        <v>59</v>
      </c>
      <c r="E34" t="s">
        <v>270</v>
      </c>
      <c r="F34">
        <v>2.6861943687556771</v>
      </c>
      <c r="G34">
        <v>6.8342714196372736</v>
      </c>
      <c r="H34">
        <v>2015.9999999994409</v>
      </c>
      <c r="I34">
        <v>6338.831378103413</v>
      </c>
      <c r="J34">
        <v>31.803969529201002</v>
      </c>
      <c r="K34">
        <v>321.52926324749001</v>
      </c>
      <c r="L34">
        <v>6338.8321512589973</v>
      </c>
      <c r="M34" t="s">
        <v>59</v>
      </c>
    </row>
    <row r="35" spans="1:13" x14ac:dyDescent="0.3">
      <c r="A35">
        <v>34</v>
      </c>
      <c r="B35" t="s">
        <v>723</v>
      </c>
      <c r="C35" t="s">
        <v>95</v>
      </c>
      <c r="D35" t="s">
        <v>95</v>
      </c>
      <c r="E35" t="s">
        <v>216</v>
      </c>
      <c r="F35">
        <v>3.7481931193986702</v>
      </c>
      <c r="G35">
        <v>7.6947236180904524</v>
      </c>
      <c r="H35">
        <v>2073.600000002235</v>
      </c>
      <c r="I35">
        <v>4958.2593892229643</v>
      </c>
      <c r="J35">
        <v>41.821127884299749</v>
      </c>
      <c r="K35">
        <v>298.32940469133752</v>
      </c>
      <c r="L35">
        <v>4958.2593160051056</v>
      </c>
      <c r="M35" t="s">
        <v>95</v>
      </c>
    </row>
    <row r="36" spans="1:13" x14ac:dyDescent="0.3">
      <c r="A36">
        <v>35</v>
      </c>
      <c r="B36" t="s">
        <v>724</v>
      </c>
      <c r="C36" t="s">
        <v>63</v>
      </c>
      <c r="D36" t="s">
        <v>63</v>
      </c>
      <c r="E36" t="s">
        <v>211</v>
      </c>
      <c r="F36">
        <v>1.0702446724546171</v>
      </c>
      <c r="G36">
        <v>4.9907834101382491</v>
      </c>
      <c r="H36">
        <v>213.11999999910589</v>
      </c>
      <c r="I36">
        <v>1827.8827415402691</v>
      </c>
      <c r="J36">
        <v>11.659391226568509</v>
      </c>
      <c r="K36">
        <v>169.55576143648071</v>
      </c>
      <c r="L36">
        <v>1827.8827682356839</v>
      </c>
      <c r="M36" t="s">
        <v>63</v>
      </c>
    </row>
    <row r="37" spans="1:13" x14ac:dyDescent="0.3">
      <c r="A37">
        <v>36</v>
      </c>
      <c r="B37" t="s">
        <v>725</v>
      </c>
      <c r="C37" t="s">
        <v>79</v>
      </c>
      <c r="D37" t="s">
        <v>79</v>
      </c>
      <c r="E37" t="s">
        <v>225</v>
      </c>
      <c r="F37">
        <v>0</v>
      </c>
      <c r="G37">
        <v>0</v>
      </c>
      <c r="H37">
        <v>0</v>
      </c>
      <c r="I37">
        <v>306.05976822979318</v>
      </c>
      <c r="J37">
        <v>0</v>
      </c>
      <c r="K37">
        <v>90.3951585375506</v>
      </c>
      <c r="L37">
        <v>306.05973614346289</v>
      </c>
      <c r="M37" t="s">
        <v>79</v>
      </c>
    </row>
    <row r="38" spans="1:13" x14ac:dyDescent="0.3">
      <c r="A38">
        <v>37</v>
      </c>
      <c r="B38" t="s">
        <v>726</v>
      </c>
      <c r="C38" t="s">
        <v>56</v>
      </c>
      <c r="D38" t="s">
        <v>56</v>
      </c>
      <c r="E38" t="s">
        <v>229</v>
      </c>
      <c r="F38">
        <v>9.8230444399759004E-2</v>
      </c>
      <c r="G38">
        <v>4.5866666666666669</v>
      </c>
      <c r="H38">
        <v>125.27999999893829</v>
      </c>
      <c r="I38">
        <v>14333.72386088892</v>
      </c>
      <c r="J38">
        <v>0.87402269790321496</v>
      </c>
      <c r="K38">
        <v>593.5689545535846</v>
      </c>
      <c r="L38">
        <v>14333.710050363081</v>
      </c>
      <c r="M38" t="s">
        <v>56</v>
      </c>
    </row>
    <row r="39" spans="1:13" x14ac:dyDescent="0.3">
      <c r="A39">
        <v>38</v>
      </c>
      <c r="B39" t="s">
        <v>727</v>
      </c>
      <c r="C39" t="s">
        <v>82</v>
      </c>
      <c r="D39" t="s">
        <v>82</v>
      </c>
      <c r="E39" t="s">
        <v>226</v>
      </c>
      <c r="F39">
        <v>3.1587301587301591</v>
      </c>
      <c r="G39">
        <v>5.5621468926553677</v>
      </c>
      <c r="H39">
        <v>404.63999999988818</v>
      </c>
      <c r="I39">
        <v>995.81932847024859</v>
      </c>
      <c r="J39">
        <v>40.633876892255699</v>
      </c>
      <c r="K39">
        <v>127.3295016628077</v>
      </c>
      <c r="L39">
        <v>995.81933696717374</v>
      </c>
      <c r="M39" t="s">
        <v>82</v>
      </c>
    </row>
    <row r="40" spans="1:13" x14ac:dyDescent="0.3">
      <c r="A40">
        <v>39</v>
      </c>
      <c r="B40" t="s">
        <v>728</v>
      </c>
      <c r="C40" t="s">
        <v>64</v>
      </c>
      <c r="D40" t="s">
        <v>64</v>
      </c>
      <c r="E40" t="s">
        <v>235</v>
      </c>
      <c r="F40">
        <v>4.289584061516952</v>
      </c>
      <c r="G40">
        <v>8.4858457183297951</v>
      </c>
      <c r="H40">
        <v>7663.6799999994973</v>
      </c>
      <c r="I40">
        <v>16473.833952764591</v>
      </c>
      <c r="J40">
        <v>46.52031835438892</v>
      </c>
      <c r="K40">
        <v>755.75008112133742</v>
      </c>
      <c r="L40">
        <v>16473.824376635079</v>
      </c>
      <c r="M40" t="s">
        <v>64</v>
      </c>
    </row>
    <row r="41" spans="1:13" x14ac:dyDescent="0.3">
      <c r="A41">
        <v>40</v>
      </c>
      <c r="B41" t="s">
        <v>729</v>
      </c>
      <c r="C41" t="s">
        <v>96</v>
      </c>
      <c r="D41" t="s">
        <v>96</v>
      </c>
      <c r="E41" t="s">
        <v>253</v>
      </c>
      <c r="F41">
        <v>0</v>
      </c>
      <c r="G41">
        <v>0</v>
      </c>
      <c r="H41">
        <v>0</v>
      </c>
      <c r="I41">
        <v>3304.7234057853289</v>
      </c>
      <c r="J41">
        <v>0</v>
      </c>
      <c r="K41">
        <v>280.13078486788959</v>
      </c>
      <c r="L41">
        <v>3304.7192007786898</v>
      </c>
      <c r="M41" t="s">
        <v>96</v>
      </c>
    </row>
    <row r="42" spans="1:13" x14ac:dyDescent="0.3">
      <c r="A42">
        <v>41</v>
      </c>
      <c r="B42" t="s">
        <v>730</v>
      </c>
      <c r="C42" t="s">
        <v>101</v>
      </c>
      <c r="D42" t="s">
        <v>101</v>
      </c>
      <c r="E42" t="s">
        <v>243</v>
      </c>
      <c r="F42">
        <v>2.529437043403524</v>
      </c>
      <c r="G42">
        <v>8.2448071216617205</v>
      </c>
      <c r="H42">
        <v>3414.2400000116231</v>
      </c>
      <c r="I42">
        <v>13414.83804977209</v>
      </c>
      <c r="J42">
        <v>25.451220412382298</v>
      </c>
      <c r="K42">
        <v>655.94271779827181</v>
      </c>
      <c r="L42">
        <v>13414.82623258332</v>
      </c>
      <c r="M42" t="s">
        <v>101</v>
      </c>
    </row>
    <row r="43" spans="1:13" x14ac:dyDescent="0.3">
      <c r="A43">
        <v>42</v>
      </c>
      <c r="B43" t="s">
        <v>731</v>
      </c>
      <c r="C43" t="s">
        <v>97</v>
      </c>
      <c r="D43" t="s">
        <v>97</v>
      </c>
      <c r="E43" t="s">
        <v>341</v>
      </c>
      <c r="F43">
        <v>0.70847876308867797</v>
      </c>
      <c r="G43">
        <v>7.6969152267192404</v>
      </c>
      <c r="H43">
        <v>65194.559999995363</v>
      </c>
      <c r="I43">
        <v>863873.45947560493</v>
      </c>
      <c r="J43">
        <v>7.5467719588897042</v>
      </c>
      <c r="K43">
        <v>9939.7357577278945</v>
      </c>
      <c r="L43">
        <v>863873.09178531787</v>
      </c>
      <c r="M43" t="s">
        <v>97</v>
      </c>
    </row>
    <row r="44" spans="1:13" x14ac:dyDescent="0.3">
      <c r="A44">
        <v>43</v>
      </c>
      <c r="B44" t="s">
        <v>732</v>
      </c>
      <c r="C44" t="s">
        <v>57</v>
      </c>
      <c r="D44" t="s">
        <v>57</v>
      </c>
      <c r="E44" t="s">
        <v>272</v>
      </c>
      <c r="F44">
        <v>2.5372750642673521</v>
      </c>
      <c r="G44">
        <v>6.0405405405405403</v>
      </c>
      <c r="H44">
        <v>175.6799999997765</v>
      </c>
      <c r="I44">
        <v>571.88915887901999</v>
      </c>
      <c r="J44">
        <v>30.719239431664171</v>
      </c>
      <c r="K44">
        <v>128.55852545961429</v>
      </c>
      <c r="L44">
        <v>571.88906439679727</v>
      </c>
      <c r="M44" t="s">
        <v>57</v>
      </c>
    </row>
    <row r="45" spans="1:13" x14ac:dyDescent="0.3">
      <c r="A45">
        <v>44</v>
      </c>
      <c r="B45" t="s">
        <v>733</v>
      </c>
      <c r="C45" t="s">
        <v>114</v>
      </c>
      <c r="D45" t="s">
        <v>114</v>
      </c>
      <c r="E45" t="s">
        <v>248</v>
      </c>
      <c r="F45">
        <v>0</v>
      </c>
      <c r="G45">
        <v>0</v>
      </c>
      <c r="H45">
        <v>0</v>
      </c>
      <c r="I45">
        <v>3227.028239314147</v>
      </c>
      <c r="J45">
        <v>0</v>
      </c>
      <c r="K45">
        <v>227.71025451100391</v>
      </c>
      <c r="L45">
        <v>3227.0282063432142</v>
      </c>
      <c r="M45" t="s">
        <v>114</v>
      </c>
    </row>
    <row r="46" spans="1:13" x14ac:dyDescent="0.3">
      <c r="A46">
        <v>45</v>
      </c>
      <c r="B46" t="s">
        <v>734</v>
      </c>
      <c r="C46" t="s">
        <v>54</v>
      </c>
      <c r="D46" t="s">
        <v>54</v>
      </c>
      <c r="E46" t="s">
        <v>246</v>
      </c>
      <c r="F46">
        <v>0</v>
      </c>
      <c r="G46">
        <v>0</v>
      </c>
      <c r="H46">
        <v>0</v>
      </c>
      <c r="I46">
        <v>238.1373963862672</v>
      </c>
      <c r="J46">
        <v>0</v>
      </c>
      <c r="K46">
        <v>75.966996988997764</v>
      </c>
      <c r="L46">
        <v>238.1373538577331</v>
      </c>
      <c r="M46" t="s">
        <v>54</v>
      </c>
    </row>
    <row r="47" spans="1:13" x14ac:dyDescent="0.3">
      <c r="A47">
        <v>46</v>
      </c>
      <c r="B47" t="s">
        <v>735</v>
      </c>
      <c r="C47" t="s">
        <v>53</v>
      </c>
      <c r="D47" t="s">
        <v>53</v>
      </c>
      <c r="E47" t="s">
        <v>224</v>
      </c>
      <c r="F47">
        <v>0</v>
      </c>
      <c r="G47">
        <v>0</v>
      </c>
      <c r="H47">
        <v>0</v>
      </c>
      <c r="I47">
        <v>509.89222482969438</v>
      </c>
      <c r="J47">
        <v>0</v>
      </c>
      <c r="K47">
        <v>94.646092411587759</v>
      </c>
      <c r="L47">
        <v>509.89223069517641</v>
      </c>
      <c r="M47" t="s">
        <v>53</v>
      </c>
    </row>
    <row r="48" spans="1:13" x14ac:dyDescent="0.3">
      <c r="A48">
        <v>47</v>
      </c>
      <c r="B48" t="s">
        <v>736</v>
      </c>
      <c r="C48" t="s">
        <v>71</v>
      </c>
      <c r="D48" t="s">
        <v>71</v>
      </c>
      <c r="E48" t="s">
        <v>237</v>
      </c>
      <c r="F48">
        <v>0.28643944887599698</v>
      </c>
      <c r="G48">
        <v>3.8928571428571428</v>
      </c>
      <c r="H48">
        <v>38.879999998658903</v>
      </c>
      <c r="I48">
        <v>1987.293179604769</v>
      </c>
      <c r="J48">
        <v>1.9564300022602259</v>
      </c>
      <c r="K48">
        <v>192.6975882173376</v>
      </c>
      <c r="L48">
        <v>1987.2931903939459</v>
      </c>
      <c r="M48" t="s">
        <v>71</v>
      </c>
    </row>
    <row r="49" spans="1:13" x14ac:dyDescent="0.3">
      <c r="A49">
        <v>48</v>
      </c>
      <c r="B49" t="s">
        <v>737</v>
      </c>
      <c r="C49" t="s">
        <v>66</v>
      </c>
      <c r="D49" t="s">
        <v>66</v>
      </c>
      <c r="E49" t="s">
        <v>222</v>
      </c>
      <c r="F49">
        <v>0.99141630901287603</v>
      </c>
      <c r="G49">
        <v>7.1811023622047241</v>
      </c>
      <c r="H49">
        <v>287.99999999664732</v>
      </c>
      <c r="I49">
        <v>3019.76565061572</v>
      </c>
      <c r="J49">
        <v>9.5371639166080637</v>
      </c>
      <c r="K49">
        <v>235.18908434834071</v>
      </c>
      <c r="L49">
        <v>3019.7654833202628</v>
      </c>
      <c r="M49" t="s">
        <v>66</v>
      </c>
    </row>
    <row r="50" spans="1:13" x14ac:dyDescent="0.3">
      <c r="A50">
        <v>49</v>
      </c>
      <c r="B50" t="s">
        <v>738</v>
      </c>
      <c r="C50" t="s">
        <v>55</v>
      </c>
      <c r="D50" t="s">
        <v>55</v>
      </c>
      <c r="E50" t="s">
        <v>271</v>
      </c>
      <c r="F50">
        <v>0.86991869918699205</v>
      </c>
      <c r="G50">
        <v>7.247311827956989</v>
      </c>
      <c r="H50">
        <v>103.6800000000559</v>
      </c>
      <c r="I50">
        <v>1416.2952323764671</v>
      </c>
      <c r="J50">
        <v>7.3205075912093864</v>
      </c>
      <c r="K50">
        <v>159.41721247821911</v>
      </c>
      <c r="L50">
        <v>1416.2951009802639</v>
      </c>
      <c r="M50" t="s">
        <v>55</v>
      </c>
    </row>
    <row r="51" spans="1:13" x14ac:dyDescent="0.3">
      <c r="A51">
        <v>50</v>
      </c>
      <c r="B51" t="s">
        <v>739</v>
      </c>
      <c r="C51" t="s">
        <v>119</v>
      </c>
      <c r="D51" t="s">
        <v>119</v>
      </c>
      <c r="E51" t="s">
        <v>273</v>
      </c>
      <c r="F51">
        <v>0.707073954983923</v>
      </c>
      <c r="G51">
        <v>5.89937106918239</v>
      </c>
      <c r="H51">
        <v>345.60000000111762</v>
      </c>
      <c r="I51">
        <v>4471.0091459966607</v>
      </c>
      <c r="J51">
        <v>7.7297985469470047</v>
      </c>
      <c r="K51">
        <v>605.27635781447725</v>
      </c>
      <c r="L51">
        <v>4471.0064670571765</v>
      </c>
      <c r="M51" t="s">
        <v>119</v>
      </c>
    </row>
    <row r="52" spans="1:13" x14ac:dyDescent="0.3">
      <c r="A52">
        <v>51</v>
      </c>
      <c r="B52" t="s">
        <v>740</v>
      </c>
      <c r="C52" t="s">
        <v>104</v>
      </c>
      <c r="D52" t="s">
        <v>104</v>
      </c>
      <c r="E52" t="s">
        <v>207</v>
      </c>
      <c r="F52">
        <v>0</v>
      </c>
      <c r="G52">
        <v>0</v>
      </c>
      <c r="H52">
        <v>0</v>
      </c>
      <c r="I52">
        <v>362.72865470213668</v>
      </c>
      <c r="J52">
        <v>0</v>
      </c>
      <c r="K52">
        <v>88.248345016048305</v>
      </c>
      <c r="L52">
        <v>362.72860472342188</v>
      </c>
      <c r="M52" t="s">
        <v>104</v>
      </c>
    </row>
    <row r="53" spans="1:13" x14ac:dyDescent="0.3">
      <c r="A53">
        <v>52</v>
      </c>
      <c r="B53" t="s">
        <v>741</v>
      </c>
      <c r="C53" t="s">
        <v>87</v>
      </c>
      <c r="D53" t="s">
        <v>87</v>
      </c>
      <c r="E53" t="s">
        <v>259</v>
      </c>
      <c r="F53">
        <v>1.462831286360698</v>
      </c>
      <c r="G53">
        <v>6.7028753993610222</v>
      </c>
      <c r="H53">
        <v>393.12000000022351</v>
      </c>
      <c r="I53">
        <v>2232.977529456753</v>
      </c>
      <c r="J53">
        <v>17.6051928339764</v>
      </c>
      <c r="K53">
        <v>190.41371882544831</v>
      </c>
      <c r="L53">
        <v>2232.9775425257399</v>
      </c>
      <c r="M53" t="s">
        <v>87</v>
      </c>
    </row>
    <row r="54" spans="1:13" x14ac:dyDescent="0.3">
      <c r="A54">
        <v>53</v>
      </c>
      <c r="B54" t="s">
        <v>742</v>
      </c>
      <c r="C54" t="s">
        <v>116</v>
      </c>
      <c r="D54" t="s">
        <v>116</v>
      </c>
      <c r="E54" t="s">
        <v>210</v>
      </c>
      <c r="F54">
        <v>0.54561101549053403</v>
      </c>
      <c r="G54">
        <v>4.2045454545454541</v>
      </c>
      <c r="H54">
        <v>33.119999999105929</v>
      </c>
      <c r="I54">
        <v>836.02018981118204</v>
      </c>
      <c r="J54">
        <v>3.9616268126952998</v>
      </c>
      <c r="K54">
        <v>144.116808864647</v>
      </c>
      <c r="L54">
        <v>836.02019239072217</v>
      </c>
      <c r="M54" t="s">
        <v>116</v>
      </c>
    </row>
    <row r="55" spans="1:13" x14ac:dyDescent="0.3">
      <c r="A55">
        <v>54</v>
      </c>
      <c r="B55" t="s">
        <v>743</v>
      </c>
      <c r="C55" t="s">
        <v>62</v>
      </c>
      <c r="D55" t="s">
        <v>62</v>
      </c>
      <c r="E55" t="s">
        <v>219</v>
      </c>
      <c r="F55">
        <v>0.30792741165234</v>
      </c>
      <c r="G55">
        <v>6.9516908212560384</v>
      </c>
      <c r="H55">
        <v>246.23999999877071</v>
      </c>
      <c r="I55">
        <v>7534.9489316695417</v>
      </c>
      <c r="J55">
        <v>3.2679717172842269</v>
      </c>
      <c r="K55">
        <v>363.5853424007891</v>
      </c>
      <c r="L55">
        <v>7534.9402505182607</v>
      </c>
      <c r="M55" t="s">
        <v>62</v>
      </c>
    </row>
    <row r="56" spans="1:13" x14ac:dyDescent="0.3">
      <c r="A56">
        <v>55</v>
      </c>
      <c r="B56" t="s">
        <v>744</v>
      </c>
      <c r="C56" t="s">
        <v>61</v>
      </c>
      <c r="D56" t="s">
        <v>61</v>
      </c>
      <c r="E56" t="s">
        <v>218</v>
      </c>
      <c r="F56">
        <v>0.53400997150997198</v>
      </c>
      <c r="G56">
        <v>9.9160839160839167</v>
      </c>
      <c r="H56">
        <v>375.83999999821191</v>
      </c>
      <c r="I56">
        <v>8077.6310229275823</v>
      </c>
      <c r="J56">
        <v>4.6528493184626294</v>
      </c>
      <c r="K56">
        <v>438.68993603196992</v>
      </c>
      <c r="L56">
        <v>8077.6219398293379</v>
      </c>
      <c r="M56" t="s">
        <v>61</v>
      </c>
    </row>
    <row r="57" spans="1:13" x14ac:dyDescent="0.3">
      <c r="A57">
        <v>56</v>
      </c>
      <c r="B57" t="s">
        <v>745</v>
      </c>
      <c r="C57" t="s">
        <v>65</v>
      </c>
      <c r="D57" t="s">
        <v>65</v>
      </c>
      <c r="E57" t="s">
        <v>234</v>
      </c>
      <c r="F57">
        <v>0.31344256949539401</v>
      </c>
      <c r="G57">
        <v>5.8007181328545778</v>
      </c>
      <c r="H57">
        <v>635.04000000268229</v>
      </c>
      <c r="I57">
        <v>17679.479367057291</v>
      </c>
      <c r="J57">
        <v>3.5919609781381419</v>
      </c>
      <c r="K57">
        <v>682.16951903915128</v>
      </c>
      <c r="L57">
        <v>17679.475220815319</v>
      </c>
      <c r="M57" t="s">
        <v>65</v>
      </c>
    </row>
    <row r="58" spans="1:13" x14ac:dyDescent="0.3">
      <c r="A58">
        <v>57</v>
      </c>
      <c r="B58" t="s">
        <v>746</v>
      </c>
      <c r="C58" t="s">
        <v>80</v>
      </c>
      <c r="D58" t="s">
        <v>80</v>
      </c>
      <c r="E58" t="s">
        <v>245</v>
      </c>
      <c r="F58">
        <v>1.6845667870036101</v>
      </c>
      <c r="G58">
        <v>8.3773584905660385</v>
      </c>
      <c r="H58">
        <v>550.07999999167396</v>
      </c>
      <c r="I58">
        <v>3183.5633103872728</v>
      </c>
      <c r="J58">
        <v>17.278751711859559</v>
      </c>
      <c r="K58">
        <v>255.04266369343139</v>
      </c>
      <c r="L58">
        <v>3183.5635241952591</v>
      </c>
      <c r="M58" t="s">
        <v>80</v>
      </c>
    </row>
    <row r="59" spans="1:13" x14ac:dyDescent="0.3">
      <c r="A59">
        <v>58</v>
      </c>
      <c r="B59" t="s">
        <v>747</v>
      </c>
      <c r="C59" t="s">
        <v>77</v>
      </c>
      <c r="D59" t="s">
        <v>77</v>
      </c>
      <c r="E59" t="s">
        <v>214</v>
      </c>
      <c r="F59">
        <v>1.063960890156338</v>
      </c>
      <c r="G59">
        <v>7.6083715596330279</v>
      </c>
      <c r="H59">
        <v>6825.5999999807218</v>
      </c>
      <c r="I59">
        <v>56538.026588806482</v>
      </c>
      <c r="J59">
        <v>12.07258267010697</v>
      </c>
      <c r="K59">
        <v>1458.827464137888</v>
      </c>
      <c r="L59">
        <v>56537.980323714197</v>
      </c>
      <c r="M59" t="s">
        <v>77</v>
      </c>
    </row>
    <row r="60" spans="1:13" x14ac:dyDescent="0.3">
      <c r="A60">
        <v>59</v>
      </c>
      <c r="B60" t="s">
        <v>748</v>
      </c>
      <c r="C60" t="s">
        <v>72</v>
      </c>
      <c r="D60" t="s">
        <v>72</v>
      </c>
      <c r="E60" t="s">
        <v>251</v>
      </c>
      <c r="F60">
        <v>0</v>
      </c>
      <c r="G60">
        <v>0</v>
      </c>
      <c r="H60">
        <v>0</v>
      </c>
      <c r="I60">
        <v>5438.4936319502813</v>
      </c>
      <c r="J60">
        <v>0</v>
      </c>
      <c r="K60">
        <v>299.09246156510591</v>
      </c>
      <c r="L60">
        <v>5438.4935435251828</v>
      </c>
      <c r="M60" t="s">
        <v>72</v>
      </c>
    </row>
    <row r="61" spans="1:13" x14ac:dyDescent="0.3">
      <c r="A61">
        <v>60</v>
      </c>
      <c r="B61" t="s">
        <v>749</v>
      </c>
      <c r="C61" t="s">
        <v>93</v>
      </c>
      <c r="D61" t="s">
        <v>93</v>
      </c>
      <c r="E61" t="s">
        <v>676</v>
      </c>
      <c r="F61">
        <v>2.4791745643534089</v>
      </c>
      <c r="G61">
        <v>8.0553050008390663</v>
      </c>
      <c r="H61">
        <v>122054.400000026</v>
      </c>
      <c r="I61">
        <v>471024.70804601972</v>
      </c>
      <c r="J61">
        <v>25.912526012988071</v>
      </c>
      <c r="K61">
        <v>3938.0354390801222</v>
      </c>
      <c r="L61">
        <v>471024.51957515557</v>
      </c>
      <c r="M61" t="s">
        <v>93</v>
      </c>
    </row>
    <row r="62" spans="1:13" x14ac:dyDescent="0.3">
      <c r="A62">
        <v>61</v>
      </c>
      <c r="B62" t="s">
        <v>750</v>
      </c>
      <c r="C62" t="s">
        <v>73</v>
      </c>
      <c r="D62" t="s">
        <v>73</v>
      </c>
      <c r="E62" t="s">
        <v>257</v>
      </c>
      <c r="F62">
        <v>0.27825409197194101</v>
      </c>
      <c r="G62">
        <v>5.375</v>
      </c>
      <c r="H62">
        <v>44.64000000128523</v>
      </c>
      <c r="I62">
        <v>1848.106461622466</v>
      </c>
      <c r="J62">
        <v>2.4154452640187971</v>
      </c>
      <c r="K62">
        <v>254.46563440278479</v>
      </c>
      <c r="L62">
        <v>1848.1058309377599</v>
      </c>
      <c r="M62" t="s">
        <v>73</v>
      </c>
    </row>
    <row r="63" spans="1:13" x14ac:dyDescent="0.3">
      <c r="A63">
        <v>62</v>
      </c>
      <c r="B63" t="s">
        <v>751</v>
      </c>
      <c r="C63" t="s">
        <v>99</v>
      </c>
      <c r="D63" t="s">
        <v>102</v>
      </c>
      <c r="E63" t="s">
        <v>342</v>
      </c>
      <c r="F63">
        <v>6.5111385326279576</v>
      </c>
      <c r="G63">
        <v>11.119078924802491</v>
      </c>
      <c r="H63">
        <v>118512.0000000109</v>
      </c>
      <c r="I63">
        <v>219417.70440372871</v>
      </c>
      <c r="J63">
        <v>54.012049903661719</v>
      </c>
      <c r="K63">
        <v>2025.36091812314</v>
      </c>
      <c r="L63">
        <v>219417.6110573461</v>
      </c>
      <c r="M63" t="s">
        <v>99</v>
      </c>
    </row>
    <row r="64" spans="1:13" x14ac:dyDescent="0.3">
      <c r="A64">
        <v>63</v>
      </c>
      <c r="B64" t="s">
        <v>752</v>
      </c>
      <c r="C64" t="s">
        <v>97</v>
      </c>
      <c r="D64" t="s">
        <v>105</v>
      </c>
      <c r="E64" t="s">
        <v>341</v>
      </c>
      <c r="F64">
        <v>0.31948604472046699</v>
      </c>
      <c r="G64">
        <v>7.3521611499139592</v>
      </c>
      <c r="H64">
        <v>12231.35999999173</v>
      </c>
      <c r="I64">
        <v>353340.54691454308</v>
      </c>
      <c r="J64">
        <v>3.4616349883416961</v>
      </c>
      <c r="K64">
        <v>3396.9951336420741</v>
      </c>
      <c r="L64">
        <v>353340.46062024892</v>
      </c>
      <c r="M64" t="s">
        <v>97</v>
      </c>
    </row>
    <row r="65" spans="1:13" x14ac:dyDescent="0.3">
      <c r="A65">
        <v>64</v>
      </c>
      <c r="B65" t="s">
        <v>753</v>
      </c>
      <c r="C65" t="s">
        <v>97</v>
      </c>
      <c r="D65" t="s">
        <v>103</v>
      </c>
      <c r="E65" t="s">
        <v>341</v>
      </c>
      <c r="F65">
        <v>0.35060804233674697</v>
      </c>
      <c r="G65">
        <v>6.7855471035693391</v>
      </c>
      <c r="H65">
        <v>12401.279999996699</v>
      </c>
      <c r="I65">
        <v>315051.8607998864</v>
      </c>
      <c r="J65">
        <v>3.9362662288396089</v>
      </c>
      <c r="K65">
        <v>5622.4398552299645</v>
      </c>
      <c r="L65">
        <v>315051.67554708943</v>
      </c>
      <c r="M65" t="s">
        <v>97</v>
      </c>
    </row>
    <row r="66" spans="1:13" x14ac:dyDescent="0.3">
      <c r="A66">
        <v>65</v>
      </c>
      <c r="B66" t="s">
        <v>754</v>
      </c>
      <c r="C66" t="s">
        <v>97</v>
      </c>
      <c r="D66" t="s">
        <v>98</v>
      </c>
      <c r="E66" t="s">
        <v>341</v>
      </c>
      <c r="F66">
        <v>1.988757422605979</v>
      </c>
      <c r="G66">
        <v>8.1002942386180283</v>
      </c>
      <c r="H66">
        <v>40553.280000000057</v>
      </c>
      <c r="I66">
        <v>195481.06556090151</v>
      </c>
      <c r="J66">
        <v>20.745374946488511</v>
      </c>
      <c r="K66">
        <v>2269.2963539885168</v>
      </c>
      <c r="L66">
        <v>195480.97385637939</v>
      </c>
      <c r="M66" t="s">
        <v>97</v>
      </c>
    </row>
    <row r="67" spans="1:13" x14ac:dyDescent="0.3">
      <c r="A67">
        <v>66</v>
      </c>
      <c r="B67" t="s">
        <v>755</v>
      </c>
      <c r="C67" t="s">
        <v>99</v>
      </c>
      <c r="D67" t="s">
        <v>108</v>
      </c>
      <c r="E67" t="s">
        <v>342</v>
      </c>
      <c r="F67">
        <v>3.5271742317616699</v>
      </c>
      <c r="G67">
        <v>9.695208039199402</v>
      </c>
      <c r="H67">
        <v>64032.480000007883</v>
      </c>
      <c r="I67">
        <v>196463.8499662595</v>
      </c>
      <c r="J67">
        <v>32.592499847175333</v>
      </c>
      <c r="K67">
        <v>2122.6324479660361</v>
      </c>
      <c r="L67">
        <v>196463.75221935051</v>
      </c>
      <c r="M67" t="s">
        <v>99</v>
      </c>
    </row>
    <row r="68" spans="1:13" x14ac:dyDescent="0.3">
      <c r="A68">
        <v>67</v>
      </c>
      <c r="B68" t="s">
        <v>756</v>
      </c>
      <c r="C68" t="s">
        <v>99</v>
      </c>
      <c r="D68" t="s">
        <v>100</v>
      </c>
      <c r="E68" t="s">
        <v>342</v>
      </c>
      <c r="F68">
        <v>3.3050692924872358</v>
      </c>
      <c r="G68">
        <v>8.9051888997492661</v>
      </c>
      <c r="H68">
        <v>30697.919999996589</v>
      </c>
      <c r="I68">
        <v>94759.130259549449</v>
      </c>
      <c r="J68">
        <v>32.395738453818247</v>
      </c>
      <c r="K68">
        <v>2674.732464819871</v>
      </c>
      <c r="L68">
        <v>94759.07045787989</v>
      </c>
      <c r="M68" t="s">
        <v>99</v>
      </c>
    </row>
    <row r="69" spans="1:13" x14ac:dyDescent="0.3">
      <c r="A69">
        <v>68</v>
      </c>
      <c r="B69" t="s">
        <v>757</v>
      </c>
      <c r="C69" t="s">
        <v>121</v>
      </c>
      <c r="D69" t="s">
        <v>121</v>
      </c>
      <c r="E69" t="s">
        <v>258</v>
      </c>
      <c r="F69">
        <v>3.2734231041814321</v>
      </c>
      <c r="G69">
        <v>8.4240698557327267</v>
      </c>
      <c r="H69">
        <v>3378.240000002962</v>
      </c>
      <c r="I69">
        <v>10150.44796016177</v>
      </c>
      <c r="J69">
        <v>33.281683855350977</v>
      </c>
      <c r="K69">
        <v>427.09172115993169</v>
      </c>
      <c r="L69">
        <v>10150.442763102141</v>
      </c>
      <c r="M69" t="s">
        <v>121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d91fee8-d271-4167-9a74-011549381325" xsi:nil="true"/>
    <lcf76f155ced4ddcb4097134ff3c332f xmlns="f73ec256-af0b-4c3c-9974-3386d49c0243">
      <Terms xmlns="http://schemas.microsoft.com/office/infopath/2007/PartnerControls"/>
    </lcf76f155ced4ddcb4097134ff3c332f>
    <FileNotes xmlns="f73ec256-af0b-4c3c-9974-3386d49c02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86D2AB29365A4F8C332076DD1EF5D8" ma:contentTypeVersion="17" ma:contentTypeDescription="Create a new document." ma:contentTypeScope="" ma:versionID="28da5a9978b6d866ee39e4e296e580bd">
  <xsd:schema xmlns:xsd="http://www.w3.org/2001/XMLSchema" xmlns:xs="http://www.w3.org/2001/XMLSchema" xmlns:p="http://schemas.microsoft.com/office/2006/metadata/properties" xmlns:ns2="f73ec256-af0b-4c3c-9974-3386d49c0243" xmlns:ns3="ad91fee8-d271-4167-9a74-011549381325" targetNamespace="http://schemas.microsoft.com/office/2006/metadata/properties" ma:root="true" ma:fieldsID="cc9c3ac1aed5a96a53ddbc3b626a4c0f" ns2:_="" ns3:_="">
    <xsd:import namespace="f73ec256-af0b-4c3c-9974-3386d49c0243"/>
    <xsd:import namespace="ad91fee8-d271-4167-9a74-01154938132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BillingMetadata" minOccurs="0"/>
                <xsd:element ref="ns2:MediaServiceLocation" minOccurs="0"/>
                <xsd:element ref="ns2:File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3ec256-af0b-4c3c-9974-3386d49c024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32f2ac73-2b29-48b1-b7b7-6b232797cae3"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FileNotes" ma:index="22" nillable="true" ma:displayName="File Notes" ma:format="Dropdown" ma:internalName="File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91fee8-d271-4167-9a74-01154938132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fb6bf705-bb44-4a43-86f7-e4f9a8d732b9}" ma:internalName="TaxCatchAll" ma:showField="CatchAllData" ma:web="ad91fee8-d271-4167-9a74-0115493813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FDF9F8-521D-4B66-838C-5C2B98421E3A}">
  <ds:schemaRefs>
    <ds:schemaRef ds:uri="http://www.w3.org/XML/1998/namespace"/>
    <ds:schemaRef ds:uri="http://purl.org/dc/elements/1.1/"/>
    <ds:schemaRef ds:uri="ad91fee8-d271-4167-9a74-011549381325"/>
    <ds:schemaRef ds:uri="http://schemas.microsoft.com/office/2006/documentManagement/types"/>
    <ds:schemaRef ds:uri="http://schemas.microsoft.com/office/infopath/2007/PartnerControls"/>
    <ds:schemaRef ds:uri="http://schemas.microsoft.com/office/2006/metadata/properties"/>
    <ds:schemaRef ds:uri="http://purl.org/dc/terms/"/>
    <ds:schemaRef ds:uri="http://schemas.openxmlformats.org/package/2006/metadata/core-properties"/>
    <ds:schemaRef ds:uri="f73ec256-af0b-4c3c-9974-3386d49c0243"/>
    <ds:schemaRef ds:uri="http://purl.org/dc/dcmitype/"/>
  </ds:schemaRefs>
</ds:datastoreItem>
</file>

<file path=customXml/itemProps2.xml><?xml version="1.0" encoding="utf-8"?>
<ds:datastoreItem xmlns:ds="http://schemas.openxmlformats.org/officeDocument/2006/customXml" ds:itemID="{5A1ECC6B-2152-4EAF-B2CF-70A053C588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3ec256-af0b-4c3c-9974-3386d49c0243"/>
    <ds:schemaRef ds:uri="ad91fee8-d271-4167-9a74-0115493813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660053-D3BF-486C-B175-3BC2147CBDC1}">
  <ds:schemaRefs>
    <ds:schemaRef ds:uri="http://schemas.microsoft.com/sharepoint/v3/contenttype/forms"/>
  </ds:schemaRefs>
</ds:datastoreItem>
</file>

<file path=docMetadata/LabelInfo.xml><?xml version="1.0" encoding="utf-8"?>
<clbl:labelList xmlns:clbl="http://schemas.microsoft.com/office/2020/mipLabelMetadata">
  <clbl:label id="{c2651df7-f6bb-47bd-872d-236dc3c6d9e0}" enabled="0" method="" siteId="{c2651df7-f6bb-47bd-872d-236dc3c6d9e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Park Prioritization</vt:lpstr>
      <vt:lpstr>Neighborhood Prioritization</vt:lpstr>
      <vt:lpstr>Amenity Counts by Park</vt:lpstr>
      <vt:lpstr>Condition by Park</vt:lpstr>
      <vt:lpstr>Scoring Data Dictionary</vt:lpstr>
      <vt:lpstr>Survey Questions</vt:lpstr>
      <vt:lpstr>Sheet1</vt:lpstr>
      <vt:lpstr>service_area_transit</vt:lpstr>
      <vt:lpstr>park_tree_canopy</vt:lpstr>
      <vt:lpstr>district_attributes</vt:lpstr>
      <vt:lpstr>'Survey Questions'!Print_Titles</vt:lpstr>
    </vt:vector>
  </TitlesOfParts>
  <Manager/>
  <Company>The Trust for Public 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 Klein</dc:creator>
  <cp:keywords/>
  <dc:description/>
  <cp:lastModifiedBy>Will Klein</cp:lastModifiedBy>
  <cp:revision/>
  <dcterms:created xsi:type="dcterms:W3CDTF">2025-12-09T19:34:40Z</dcterms:created>
  <dcterms:modified xsi:type="dcterms:W3CDTF">2026-04-21T02:48:33Z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0x0101000386D2AB29365A4F8C332076DD1EF5D8</vt:lpwstr>
  </property>
  <property fmtid="{D5CDD505-2E9C-101B-9397-08002B2CF9AE}" pid="3" name="MediaServiceImageTags">
    <vt:lpwstr/>
  </property>
</Properties>
</file>